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240" yWindow="765" windowWidth="14805" windowHeight="7350" tabRatio="613" firstSheet="2" activeTab="12"/>
  </bookViews>
  <sheets>
    <sheet name="ПО " sheetId="1" r:id="rId1"/>
    <sheet name="Январь 2022" sheetId="41" r:id="rId2"/>
    <sheet name="Февраль 2022" sheetId="42" r:id="rId3"/>
    <sheet name="Март 2022" sheetId="43" r:id="rId4"/>
    <sheet name="Апрель 2022" sheetId="44" r:id="rId5"/>
    <sheet name="Май 2022" sheetId="45" r:id="rId6"/>
    <sheet name="Июнь 2022" sheetId="46" r:id="rId7"/>
    <sheet name="Июль 2022" sheetId="47" r:id="rId8"/>
    <sheet name="Август 2022" sheetId="48" r:id="rId9"/>
    <sheet name="Сентябрь 2022" sheetId="49" r:id="rId10"/>
    <sheet name="Октябрь 2022" sheetId="50" r:id="rId11"/>
    <sheet name="Ноябрь 2022" sheetId="51" r:id="rId12"/>
    <sheet name="Декабрь 2022" sheetId="52" r:id="rId13"/>
  </sheets>
  <calcPr calcId="144525"/>
</workbook>
</file>

<file path=xl/calcChain.xml><?xml version="1.0" encoding="utf-8"?>
<calcChain xmlns="http://schemas.openxmlformats.org/spreadsheetml/2006/main">
  <c r="K27" i="52" l="1"/>
  <c r="K15" i="52"/>
  <c r="K16" i="52"/>
  <c r="K17" i="52"/>
  <c r="K18" i="52"/>
  <c r="K22" i="52"/>
  <c r="K23" i="52"/>
  <c r="K28" i="52"/>
  <c r="Z17" i="52"/>
  <c r="Z18" i="52"/>
  <c r="Z22" i="52"/>
  <c r="Z23" i="52"/>
  <c r="K15" i="51" l="1"/>
  <c r="K16" i="51"/>
  <c r="K17" i="51"/>
  <c r="K18" i="51"/>
  <c r="K22" i="51"/>
  <c r="K23" i="51"/>
  <c r="K27" i="51"/>
  <c r="K28" i="51"/>
  <c r="Z17" i="51"/>
  <c r="Z18" i="51"/>
  <c r="Z22" i="51"/>
  <c r="Z23" i="51"/>
  <c r="K15" i="50" l="1"/>
  <c r="K16" i="50"/>
  <c r="K17" i="50"/>
  <c r="K18" i="50"/>
  <c r="K23" i="50"/>
  <c r="K22" i="50"/>
  <c r="K28" i="50"/>
  <c r="K27" i="50"/>
  <c r="Z18" i="50"/>
  <c r="Z17" i="50"/>
  <c r="Z23" i="50"/>
  <c r="Z22" i="50"/>
  <c r="K15" i="49" l="1"/>
  <c r="K16" i="49"/>
  <c r="K18" i="49"/>
  <c r="K17" i="49"/>
  <c r="K22" i="49"/>
  <c r="K23" i="49"/>
  <c r="K27" i="49"/>
  <c r="K28" i="49"/>
  <c r="Z17" i="49"/>
  <c r="Z18" i="49"/>
  <c r="Z22" i="49"/>
  <c r="Z23" i="49"/>
  <c r="M33" i="48" l="1"/>
  <c r="M32" i="48"/>
  <c r="K18" i="48" l="1"/>
  <c r="K17" i="48"/>
  <c r="K16" i="48"/>
  <c r="K15" i="48"/>
  <c r="K23" i="48"/>
  <c r="K22" i="48"/>
  <c r="K28" i="48"/>
  <c r="K27" i="48"/>
  <c r="Z18" i="48"/>
  <c r="Z17" i="48"/>
  <c r="Z23" i="48"/>
  <c r="Z22" i="48"/>
  <c r="K28" i="47" l="1"/>
  <c r="K27" i="47"/>
  <c r="K23" i="47"/>
  <c r="K22" i="47"/>
  <c r="K18" i="47"/>
  <c r="K17" i="47"/>
  <c r="K16" i="47"/>
  <c r="K15" i="47"/>
  <c r="Z23" i="47"/>
  <c r="Z22" i="47"/>
  <c r="Z18" i="47"/>
  <c r="Z17" i="47"/>
  <c r="Z17" i="46" l="1"/>
  <c r="Z18" i="46"/>
  <c r="K18" i="46"/>
  <c r="K28" i="46"/>
  <c r="K27" i="46"/>
  <c r="K23" i="46"/>
  <c r="K22" i="46"/>
  <c r="K17" i="46"/>
  <c r="K16" i="46"/>
  <c r="K15" i="46"/>
  <c r="Z23" i="46"/>
  <c r="Z22" i="46"/>
  <c r="K18" i="45" l="1"/>
  <c r="Z23" i="45"/>
  <c r="Z22" i="45"/>
  <c r="Z18" i="45"/>
  <c r="Z17" i="45"/>
  <c r="K28" i="45"/>
  <c r="K27" i="45"/>
  <c r="K23" i="45"/>
  <c r="K22" i="45"/>
  <c r="K17" i="45"/>
  <c r="K16" i="45"/>
  <c r="K15" i="45"/>
  <c r="K15" i="44" l="1"/>
  <c r="K16" i="44"/>
  <c r="K17" i="44"/>
  <c r="K18" i="44"/>
  <c r="K22" i="44"/>
  <c r="K23" i="44"/>
  <c r="K27" i="44"/>
  <c r="K28" i="44"/>
  <c r="Z17" i="44"/>
  <c r="Z18" i="44"/>
  <c r="Z22" i="44"/>
  <c r="Z23" i="44"/>
  <c r="K15" i="43" l="1"/>
  <c r="K16" i="43"/>
  <c r="K17" i="43"/>
  <c r="K18" i="43"/>
  <c r="K22" i="43"/>
  <c r="K23" i="43"/>
  <c r="K27" i="43"/>
  <c r="K28" i="43"/>
  <c r="Z17" i="43"/>
  <c r="Z18" i="43"/>
  <c r="Z22" i="43"/>
  <c r="Z23" i="43"/>
  <c r="K15" i="42" l="1"/>
  <c r="K16" i="42"/>
  <c r="K17" i="42"/>
  <c r="K18" i="42"/>
  <c r="K22" i="42"/>
  <c r="K23" i="42"/>
  <c r="K27" i="42"/>
  <c r="K28" i="42"/>
  <c r="Z17" i="42"/>
  <c r="Z18" i="42"/>
  <c r="Z22" i="42"/>
  <c r="Z23" i="42"/>
  <c r="K15" i="41" l="1"/>
  <c r="K16" i="41"/>
  <c r="K17" i="41"/>
  <c r="K18" i="41"/>
  <c r="K22" i="41"/>
  <c r="K23" i="41"/>
  <c r="K27" i="41"/>
  <c r="K28" i="41"/>
  <c r="Z17" i="41"/>
  <c r="Z18" i="41"/>
  <c r="Z22" i="41"/>
  <c r="Z23" i="41"/>
  <c r="Z11" i="52"/>
  <c r="Z12" i="52"/>
  <c r="K9" i="52"/>
  <c r="K10" i="52"/>
  <c r="K11" i="52"/>
  <c r="K12" i="52"/>
  <c r="Z8" i="52" l="1"/>
  <c r="K8" i="52"/>
  <c r="AC28" i="48" l="1"/>
  <c r="AC27" i="48"/>
  <c r="AC26" i="48"/>
  <c r="AC25" i="48"/>
  <c r="AC24" i="48"/>
  <c r="AC21" i="48"/>
  <c r="AC20" i="48"/>
  <c r="AC19" i="48"/>
  <c r="AC15" i="48"/>
  <c r="AC14" i="48"/>
  <c r="AC13" i="48"/>
  <c r="AC23" i="48"/>
  <c r="AC22" i="48"/>
  <c r="AC16" i="48"/>
  <c r="AC17" i="48"/>
  <c r="AE27" i="48" l="1"/>
  <c r="AE28" i="48"/>
  <c r="AC18" i="48"/>
  <c r="AE29" i="48" l="1"/>
  <c r="Z12" i="46"/>
  <c r="Z11" i="46"/>
  <c r="AC28" i="46"/>
  <c r="AC27" i="46"/>
  <c r="AC26" i="46"/>
  <c r="AC25" i="46"/>
  <c r="AC24" i="46"/>
  <c r="AC23" i="46"/>
  <c r="AC22" i="46"/>
  <c r="AC21" i="46"/>
  <c r="AC20" i="46"/>
  <c r="AC19" i="46"/>
  <c r="AC16" i="46"/>
  <c r="AC15" i="46"/>
  <c r="AC14" i="46"/>
  <c r="AC13" i="46"/>
  <c r="K10" i="46"/>
  <c r="AC10" i="46" s="1"/>
  <c r="K9" i="46"/>
  <c r="AC9" i="46" s="1"/>
  <c r="AC18" i="46" l="1"/>
  <c r="AC17" i="46"/>
  <c r="AE28" i="46"/>
  <c r="AE27" i="46"/>
  <c r="Z8" i="46"/>
  <c r="K12" i="46"/>
  <c r="AC12" i="46" s="1"/>
  <c r="K11" i="46"/>
  <c r="K11" i="45"/>
  <c r="Z11" i="45"/>
  <c r="K12" i="45"/>
  <c r="Z12" i="45"/>
  <c r="K10" i="45"/>
  <c r="K9" i="45"/>
  <c r="AE29" i="46" l="1"/>
  <c r="K8" i="46"/>
  <c r="AC8" i="46" s="1"/>
  <c r="AC11" i="46"/>
  <c r="Z8" i="45"/>
  <c r="K8" i="45"/>
  <c r="K11" i="44"/>
  <c r="Z12" i="44"/>
  <c r="Z11" i="44"/>
  <c r="AC28" i="44"/>
  <c r="AC27" i="44"/>
  <c r="AC26" i="44"/>
  <c r="AC25" i="44"/>
  <c r="AC24" i="44"/>
  <c r="AC23" i="44"/>
  <c r="AC22" i="44"/>
  <c r="AC21" i="44"/>
  <c r="AC20" i="44"/>
  <c r="AC19" i="44"/>
  <c r="AC16" i="44"/>
  <c r="AC15" i="44"/>
  <c r="AC14" i="44"/>
  <c r="AC13" i="44"/>
  <c r="K12" i="44"/>
  <c r="K10" i="44"/>
  <c r="AC10" i="44" s="1"/>
  <c r="K9" i="44"/>
  <c r="AC9" i="44" s="1"/>
  <c r="AC18" i="44" l="1"/>
  <c r="AE28" i="44"/>
  <c r="AE27" i="44"/>
  <c r="AC12" i="44"/>
  <c r="Z8" i="44"/>
  <c r="AC11" i="44"/>
  <c r="AC17" i="44"/>
  <c r="K8" i="44"/>
  <c r="Z12" i="43"/>
  <c r="K12" i="43"/>
  <c r="K11" i="43"/>
  <c r="Z11" i="43"/>
  <c r="K10" i="43"/>
  <c r="K9" i="43"/>
  <c r="K8" i="43" l="1"/>
  <c r="AC8" i="44"/>
  <c r="AE29" i="44"/>
  <c r="Z8" i="43"/>
  <c r="Z12" i="42"/>
  <c r="Z11" i="42"/>
  <c r="K12" i="42"/>
  <c r="K11" i="42"/>
  <c r="K10" i="42"/>
  <c r="K9" i="42"/>
  <c r="Z8" i="42" l="1"/>
  <c r="K8" i="42"/>
  <c r="AC18" i="52" l="1"/>
  <c r="AC28" i="52"/>
  <c r="AC27" i="52"/>
  <c r="AC26" i="52"/>
  <c r="AC25" i="52"/>
  <c r="AC24" i="52"/>
  <c r="AC23" i="52"/>
  <c r="AC22" i="52"/>
  <c r="AC21" i="52"/>
  <c r="AC20" i="52"/>
  <c r="AC19" i="52"/>
  <c r="AC16" i="52"/>
  <c r="AC15" i="52"/>
  <c r="AC14" i="52"/>
  <c r="AC13" i="52"/>
  <c r="AC10" i="52"/>
  <c r="AC9" i="52"/>
  <c r="AE28" i="52" l="1"/>
  <c r="AC12" i="52"/>
  <c r="AC11" i="52"/>
  <c r="AE27" i="52"/>
  <c r="AC17" i="52"/>
  <c r="K12" i="51"/>
  <c r="AC28" i="51"/>
  <c r="AC27" i="51"/>
  <c r="AC26" i="51"/>
  <c r="AC25" i="51"/>
  <c r="AC24" i="51"/>
  <c r="AC23" i="51"/>
  <c r="AC22" i="51"/>
  <c r="AC21" i="51"/>
  <c r="AC20" i="51"/>
  <c r="AC19" i="51"/>
  <c r="Z11" i="51"/>
  <c r="AC16" i="51"/>
  <c r="AC15" i="51"/>
  <c r="AC14" i="51"/>
  <c r="AC13" i="51"/>
  <c r="K10" i="51"/>
  <c r="AC10" i="51" s="1"/>
  <c r="K9" i="51"/>
  <c r="AC9" i="51" s="1"/>
  <c r="AE29" i="52" l="1"/>
  <c r="AC8" i="52"/>
  <c r="AC17" i="51"/>
  <c r="AE28" i="51"/>
  <c r="AE27" i="51"/>
  <c r="AC18" i="51"/>
  <c r="K11" i="51"/>
  <c r="AC11" i="51" s="1"/>
  <c r="Z12" i="51"/>
  <c r="Z8" i="51" s="1"/>
  <c r="K12" i="50"/>
  <c r="Z12" i="50"/>
  <c r="K11" i="50"/>
  <c r="AC28" i="50"/>
  <c r="AC27" i="50"/>
  <c r="AC26" i="50"/>
  <c r="AC25" i="50"/>
  <c r="AC24" i="50"/>
  <c r="AC23" i="50"/>
  <c r="AC22" i="50"/>
  <c r="AC21" i="50"/>
  <c r="AC20" i="50"/>
  <c r="AC19" i="50"/>
  <c r="AC16" i="50"/>
  <c r="AC15" i="50"/>
  <c r="AC14" i="50"/>
  <c r="AC13" i="50"/>
  <c r="K10" i="50"/>
  <c r="AC10" i="50" s="1"/>
  <c r="K9" i="50"/>
  <c r="AC9" i="50" s="1"/>
  <c r="AE27" i="50" l="1"/>
  <c r="AE28" i="50"/>
  <c r="AC12" i="51"/>
  <c r="AE29" i="51"/>
  <c r="K8" i="51"/>
  <c r="AC18" i="50"/>
  <c r="AC12" i="50"/>
  <c r="AC17" i="50"/>
  <c r="K8" i="50"/>
  <c r="Z11" i="50"/>
  <c r="Z8" i="50" s="1"/>
  <c r="AE29" i="50" l="1"/>
  <c r="AC8" i="51"/>
  <c r="AC8" i="50"/>
  <c r="AC11" i="50"/>
  <c r="Z11" i="48"/>
  <c r="Z12" i="48"/>
  <c r="K12" i="48"/>
  <c r="K11" i="48"/>
  <c r="K10" i="48"/>
  <c r="AC10" i="48" s="1"/>
  <c r="K9" i="48"/>
  <c r="AC9" i="48" s="1"/>
  <c r="AC11" i="48" l="1"/>
  <c r="AC12" i="48"/>
  <c r="Z8" i="48"/>
  <c r="K8" i="48"/>
  <c r="Z11" i="49"/>
  <c r="AC28" i="49"/>
  <c r="AC27" i="49"/>
  <c r="AC26" i="49"/>
  <c r="AC25" i="49"/>
  <c r="AC24" i="49"/>
  <c r="AC23" i="49"/>
  <c r="AC22" i="49"/>
  <c r="AC21" i="49"/>
  <c r="AC20" i="49"/>
  <c r="AC19" i="49"/>
  <c r="AC16" i="49"/>
  <c r="AC15" i="49"/>
  <c r="AC14" i="49"/>
  <c r="AC13" i="49"/>
  <c r="Z12" i="49"/>
  <c r="K10" i="49"/>
  <c r="AC10" i="49" s="1"/>
  <c r="K9" i="49"/>
  <c r="AC9" i="49" s="1"/>
  <c r="AC8" i="48" l="1"/>
  <c r="AC18" i="49"/>
  <c r="Z8" i="49"/>
  <c r="AC17" i="49"/>
  <c r="AE28" i="49"/>
  <c r="AE27" i="49"/>
  <c r="K11" i="49"/>
  <c r="AC11" i="49" s="1"/>
  <c r="K12" i="49"/>
  <c r="AC12" i="49" s="1"/>
  <c r="K12" i="47"/>
  <c r="Z12" i="47"/>
  <c r="K11" i="47"/>
  <c r="K10" i="47"/>
  <c r="AC10" i="47" s="1"/>
  <c r="K9" i="47"/>
  <c r="AC9" i="47" s="1"/>
  <c r="AC28" i="47"/>
  <c r="AC27" i="47"/>
  <c r="AC26" i="47"/>
  <c r="AC25" i="47"/>
  <c r="AC24" i="47"/>
  <c r="AC23" i="47"/>
  <c r="AC22" i="47"/>
  <c r="AC21" i="47"/>
  <c r="AC20" i="47"/>
  <c r="AC19" i="47"/>
  <c r="AC18" i="47"/>
  <c r="AC16" i="47"/>
  <c r="AC15" i="47"/>
  <c r="AC14" i="47"/>
  <c r="AC13" i="47"/>
  <c r="AE27" i="47" l="1"/>
  <c r="AE28" i="47"/>
  <c r="AE29" i="49"/>
  <c r="K8" i="49"/>
  <c r="AC8" i="49" s="1"/>
  <c r="AC12" i="47"/>
  <c r="AC17" i="47"/>
  <c r="K8" i="47"/>
  <c r="Z11" i="47"/>
  <c r="AE29" i="47" l="1"/>
  <c r="AC11" i="47"/>
  <c r="Z8" i="47"/>
  <c r="AC8" i="47" s="1"/>
  <c r="AC28" i="43" l="1"/>
  <c r="AC27" i="43"/>
  <c r="AC26" i="43"/>
  <c r="AC25" i="43"/>
  <c r="AC24" i="43"/>
  <c r="AC23" i="43"/>
  <c r="AC22" i="43"/>
  <c r="AC21" i="43"/>
  <c r="AC20" i="43"/>
  <c r="AC19" i="43"/>
  <c r="AC18" i="43"/>
  <c r="AC17" i="43"/>
  <c r="AC16" i="43"/>
  <c r="AC15" i="43"/>
  <c r="AC14" i="43"/>
  <c r="AC13" i="43"/>
  <c r="AC11" i="43"/>
  <c r="AC10" i="43"/>
  <c r="AC9" i="43"/>
  <c r="AE27" i="43" l="1"/>
  <c r="AE28" i="43"/>
  <c r="AC12" i="43"/>
  <c r="AC28" i="42"/>
  <c r="AC27" i="42"/>
  <c r="AC26" i="42"/>
  <c r="AC25" i="42"/>
  <c r="AC24" i="42"/>
  <c r="AC23" i="42"/>
  <c r="AC22" i="42"/>
  <c r="AC21" i="42"/>
  <c r="AC20" i="42"/>
  <c r="AC19" i="42"/>
  <c r="AC17" i="42"/>
  <c r="AC16" i="42"/>
  <c r="AC15" i="42"/>
  <c r="AC14" i="42"/>
  <c r="AC13" i="42"/>
  <c r="AC9" i="42"/>
  <c r="AE29" i="43" l="1"/>
  <c r="AC8" i="43"/>
  <c r="AE28" i="42"/>
  <c r="AC12" i="42"/>
  <c r="AE27" i="42"/>
  <c r="AC10" i="42"/>
  <c r="AC18" i="42"/>
  <c r="AC11" i="42"/>
  <c r="AE29" i="42" l="1"/>
  <c r="AC8" i="42"/>
  <c r="AC28" i="45" l="1"/>
  <c r="AC27" i="45"/>
  <c r="AC26" i="45"/>
  <c r="AC25" i="45"/>
  <c r="AC24" i="45"/>
  <c r="AC23" i="45"/>
  <c r="AC22" i="45"/>
  <c r="AC21" i="45"/>
  <c r="AC20" i="45"/>
  <c r="AC19" i="45"/>
  <c r="AC16" i="45"/>
  <c r="AC15" i="45"/>
  <c r="AC14" i="45"/>
  <c r="AC13" i="45"/>
  <c r="AC10" i="45"/>
  <c r="AC9" i="45"/>
  <c r="AE27" i="45" l="1"/>
  <c r="AE28" i="45"/>
  <c r="AC11" i="45"/>
  <c r="AC17" i="45"/>
  <c r="AC12" i="45"/>
  <c r="AC18" i="45"/>
  <c r="AE29" i="45" l="1"/>
  <c r="AC8" i="45"/>
  <c r="AC28" i="41" l="1"/>
  <c r="AC27" i="41"/>
  <c r="AC26" i="41"/>
  <c r="AC25" i="41"/>
  <c r="AC24" i="41"/>
  <c r="AC23" i="41"/>
  <c r="AC22" i="41"/>
  <c r="AC21" i="41"/>
  <c r="AC20" i="41"/>
  <c r="AC19" i="41"/>
  <c r="AC18" i="41"/>
  <c r="K12" i="41"/>
  <c r="AC17" i="41"/>
  <c r="AC16" i="41"/>
  <c r="AC15" i="41"/>
  <c r="AC14" i="41"/>
  <c r="AC13" i="41"/>
  <c r="Z12" i="41"/>
  <c r="Z11" i="41"/>
  <c r="K11" i="41"/>
  <c r="K10" i="41"/>
  <c r="AC10" i="41" s="1"/>
  <c r="K9" i="41"/>
  <c r="AC9" i="41" s="1"/>
  <c r="AE28" i="41" l="1"/>
  <c r="AE27" i="41"/>
  <c r="Z8" i="41"/>
  <c r="AC11" i="41"/>
  <c r="K8" i="41"/>
  <c r="AC12" i="41"/>
  <c r="AE29" i="41" l="1"/>
  <c r="AC8" i="41"/>
</calcChain>
</file>

<file path=xl/sharedStrings.xml><?xml version="1.0" encoding="utf-8"?>
<sst xmlns="http://schemas.openxmlformats.org/spreadsheetml/2006/main" count="570" uniqueCount="55">
  <si>
    <t>Полезный отпуск электрической энергии потребителям МУП "Борисоглебская энергосбытовая организация".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</si>
  <si>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</si>
  <si>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</si>
  <si>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</si>
  <si>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</si>
  <si>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</si>
  <si>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</si>
  <si>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</si>
  <si>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</si>
  <si>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</si>
  <si>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</si>
  <si>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</si>
  <si>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</si>
  <si>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</si>
  <si>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</si>
  <si>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Полезный отпуск электрической энергии</t>
  </si>
  <si>
    <t>в том числе население</t>
  </si>
  <si>
    <t>ФАКТИЧЕСКИЙ ПОЛЕЗНЫЙ ОТПУСК ЭЛЕКТРИЧЕСКОЙ ЭНЕРГИИ (МОЩНОСТИ) ПО СЕТЯМ МУП "БОРИСОГЛЕБСКАЯ ГОРЭЛЕКТРОСЕТЬ"</t>
  </si>
  <si>
    <t>Электроэнергия,Всего</t>
  </si>
  <si>
    <t>ВН (кВт.ч)</t>
  </si>
  <si>
    <t>СН-1 (кВт.ч)</t>
  </si>
  <si>
    <t>СН-2 (кВт.ч)</t>
  </si>
  <si>
    <t>НН (кВТ.Ч)</t>
  </si>
  <si>
    <t>Население городское и приравненные к нему потребители</t>
  </si>
  <si>
    <t>Население сельское и приравненные к нему потребители</t>
  </si>
  <si>
    <t>кВт*ч</t>
  </si>
  <si>
    <t>втом числе:                                                         потребители юридические лица</t>
  </si>
  <si>
    <t>ФАКТИЧЕСКИЙ ПОЛЕЗНЫЙ ОТПУСК ЭЛЕКТРИЧЕСКОЙ ЭНЕРГИИ (МОЩНОСТИ) ПО СЕТЯМ ОАО  "ОБОРОНЭНЕРГО"</t>
  </si>
  <si>
    <t>в том числе:                                                         потребители юридические лица</t>
  </si>
  <si>
    <t>НН (кВТ.ч)</t>
  </si>
  <si>
    <t>за Декабрь  2022 года</t>
  </si>
  <si>
    <t>за Декабрь 2022 года</t>
  </si>
  <si>
    <t>за Ноябрь  2022 года</t>
  </si>
  <si>
    <t>за Ноябрь 2022 года</t>
  </si>
  <si>
    <t>за Октябрь  2022 года</t>
  </si>
  <si>
    <t>за Октябрь 2022 года</t>
  </si>
  <si>
    <t>за Сентябрь  2022 года</t>
  </si>
  <si>
    <t>за Сентябрь 2022 года</t>
  </si>
  <si>
    <t>за Август  2022 года</t>
  </si>
  <si>
    <t>за Август 2022 года</t>
  </si>
  <si>
    <t>за Июль  2022 года</t>
  </si>
  <si>
    <t>за Июль 2022 года</t>
  </si>
  <si>
    <t>за Июнь  2022 года</t>
  </si>
  <si>
    <t>за Июнь 2022 года</t>
  </si>
  <si>
    <t>за Май  2022 года</t>
  </si>
  <si>
    <t>за Май 2022 года</t>
  </si>
  <si>
    <t>за Апрель  2022 года</t>
  </si>
  <si>
    <t>за Апрель 2022 года</t>
  </si>
  <si>
    <t>за Март  2022 года</t>
  </si>
  <si>
    <t>за Март 2022 года</t>
  </si>
  <si>
    <t>за Февраль  2022 года</t>
  </si>
  <si>
    <t>за Февраль 2022 года</t>
  </si>
  <si>
    <t>за Январь  2022 года</t>
  </si>
  <si>
    <t>за Январь 2022 года</t>
  </si>
  <si>
    <t>Факт 2022 год( кВт*ч)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</si>
</sst>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5" applyNumberFormat="0" applyAlignment="0" applyProtection="0"/>
    <xf numFmtId="0" fontId="13" fillId="20" borderId="6" applyNumberFormat="0" applyAlignment="0" applyProtection="0"/>
    <xf numFmtId="0" fontId="14" fillId="20" borderId="5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21" borderId="11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12" applyNumberFormat="0" applyFont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0" xfId="0" applyFont="1"/>
    <xf numFmtId="3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8" fillId="0" borderId="0" xfId="0" applyFont="1"/>
    <xf numFmtId="0" fontId="1" fillId="0" borderId="0" xfId="44"/>
    <xf numFmtId="0" fontId="5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3" xfId="44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Финансовый 2" xfId="42"/>
    <cellStyle name="Хороший 2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"/>
  <sheetViews>
    <sheetView workbookViewId="0">
      <selection activeCell="N16" sqref="N16"/>
    </sheetView>
  </sheetViews>
  <sheetFormatPr defaultRowHeight="15" x14ac:dyDescent="0.25"/>
  <cols>
    <col min="4" max="4" width="11" customWidth="1"/>
    <col min="5" max="5" width="11.140625" bestFit="1" customWidth="1"/>
    <col min="6" max="7" width="9.85546875" bestFit="1" customWidth="1"/>
    <col min="8" max="8" width="9.7109375" customWidth="1"/>
    <col min="9" max="9" width="9.85546875" bestFit="1" customWidth="1"/>
    <col min="10" max="10" width="9.7109375" customWidth="1"/>
    <col min="11" max="11" width="9.85546875" bestFit="1" customWidth="1"/>
    <col min="12" max="12" width="11" customWidth="1"/>
    <col min="13" max="13" width="10.85546875" customWidth="1"/>
    <col min="14" max="14" width="10.42578125" customWidth="1"/>
    <col min="15" max="15" width="11.42578125" customWidth="1"/>
    <col min="16" max="16" width="12.140625" customWidth="1"/>
  </cols>
  <sheetData>
    <row r="2" spans="1:16" ht="15.75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6" ht="15.75" x14ac:dyDescent="0.25">
      <c r="A4" s="8" t="s">
        <v>54</v>
      </c>
      <c r="B4" s="8"/>
      <c r="C4" s="8"/>
      <c r="D4" s="8"/>
    </row>
    <row r="5" spans="1:16" x14ac:dyDescent="0.25">
      <c r="A5" s="9" t="s">
        <v>1</v>
      </c>
      <c r="B5" s="9"/>
      <c r="C5" s="9"/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2" t="s">
        <v>14</v>
      </c>
    </row>
    <row r="6" spans="1:16" ht="40.5" customHeight="1" x14ac:dyDescent="0.25">
      <c r="A6" s="10" t="s">
        <v>15</v>
      </c>
      <c r="B6" s="11"/>
      <c r="C6" s="12"/>
      <c r="D6" s="4">
        <v>12360648</v>
      </c>
      <c r="E6" s="4">
        <v>11690507</v>
      </c>
      <c r="F6" s="4">
        <v>12167354</v>
      </c>
      <c r="G6" s="4">
        <v>10111313</v>
      </c>
      <c r="H6" s="4">
        <v>10236806</v>
      </c>
      <c r="I6" s="4">
        <v>10083325</v>
      </c>
      <c r="J6" s="4">
        <v>10210726</v>
      </c>
      <c r="K6" s="4">
        <v>10812498</v>
      </c>
      <c r="L6" s="4">
        <v>10425151</v>
      </c>
      <c r="M6" s="4">
        <v>11638411</v>
      </c>
      <c r="N6" s="4">
        <v>12111221</v>
      </c>
      <c r="O6" s="4">
        <v>12282690</v>
      </c>
      <c r="P6" s="4">
        <v>134130650</v>
      </c>
    </row>
    <row r="7" spans="1:16" ht="44.25" customHeight="1" x14ac:dyDescent="0.25">
      <c r="A7" s="9" t="s">
        <v>16</v>
      </c>
      <c r="B7" s="9"/>
      <c r="C7" s="9"/>
      <c r="D7" s="4">
        <v>5241291</v>
      </c>
      <c r="E7" s="4">
        <v>5332711</v>
      </c>
      <c r="F7" s="4">
        <v>5362461</v>
      </c>
      <c r="G7" s="4">
        <v>4665868</v>
      </c>
      <c r="H7" s="4">
        <v>5080994</v>
      </c>
      <c r="I7" s="4">
        <v>4621949</v>
      </c>
      <c r="J7" s="4">
        <v>4407163</v>
      </c>
      <c r="K7" s="4">
        <v>4541283</v>
      </c>
      <c r="L7" s="4">
        <v>4697733</v>
      </c>
      <c r="M7" s="4">
        <v>4985426</v>
      </c>
      <c r="N7" s="4">
        <v>4945375</v>
      </c>
      <c r="O7" s="4">
        <v>4843935</v>
      </c>
      <c r="P7" s="4">
        <v>58726189</v>
      </c>
    </row>
  </sheetData>
  <mergeCells count="5">
    <mergeCell ref="A2:L2"/>
    <mergeCell ref="A4:D4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P31" sqref="P31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36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37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10235263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189888</v>
      </c>
      <c r="AA8" s="14"/>
      <c r="AB8" s="15"/>
      <c r="AC8" s="3">
        <f>K8+Z8</f>
        <v>10425151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123620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123620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420747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420747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4392578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42195</v>
      </c>
      <c r="AA11" s="14"/>
      <c r="AB11" s="15"/>
      <c r="AC11" s="3">
        <f t="shared" si="0"/>
        <v>4434773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5298318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147693</v>
      </c>
      <c r="AA12" s="14"/>
      <c r="AB12" s="15"/>
      <c r="AC12" s="3">
        <f t="shared" si="0"/>
        <v>5446011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12304+111316</f>
        <v>123620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123620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337235+83512</f>
        <v>420747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420747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3474436+548622+82285+134706</f>
        <v>4240049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25363+5956</f>
        <v>31319</v>
      </c>
      <c r="AA17" s="14"/>
      <c r="AB17" s="15"/>
      <c r="AC17" s="3">
        <f t="shared" si="0"/>
        <v>4271368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-73+667289+118025+16785+30409</f>
        <v>832435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2345+76903</f>
        <v>79248</v>
      </c>
      <c r="AA18" s="14"/>
      <c r="AB18" s="15"/>
      <c r="AC18" s="3">
        <f t="shared" si="0"/>
        <v>911683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140402</f>
        <v>140402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10876</f>
        <v>10876</v>
      </c>
      <c r="AA22" s="14"/>
      <c r="AB22" s="15"/>
      <c r="AC22" s="3">
        <f t="shared" si="0"/>
        <v>151278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4359393</f>
        <v>4359393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23085+45360</f>
        <v>68445</v>
      </c>
      <c r="AA23" s="14"/>
      <c r="AB23" s="15"/>
      <c r="AC23" s="3">
        <f t="shared" si="0"/>
        <v>4427838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12127</f>
        <v>12127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12127</v>
      </c>
      <c r="AD27" s="6"/>
      <c r="AE27" s="3">
        <f>AC22+AC27</f>
        <v>163405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106490</f>
        <v>106490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106490</v>
      </c>
      <c r="AD28" s="6"/>
      <c r="AE28" s="3">
        <f>AC23+AC28</f>
        <v>4534328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4697733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K22" sqref="K22:M22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34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35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11421387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217024</v>
      </c>
      <c r="AA8" s="14"/>
      <c r="AB8" s="15"/>
      <c r="AC8" s="3">
        <f>K8+Z8</f>
        <v>11638411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150025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150025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643638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643638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5064756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49760</v>
      </c>
      <c r="AA11" s="14"/>
      <c r="AB11" s="15"/>
      <c r="AC11" s="3">
        <f t="shared" si="0"/>
        <v>5114516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5562968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167264</v>
      </c>
      <c r="AA12" s="14"/>
      <c r="AB12" s="15"/>
      <c r="AC12" s="3">
        <f t="shared" si="0"/>
        <v>5730232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7486+142539</f>
        <v>150025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150025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567676+75962</f>
        <v>643638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643638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4120888+558941+93013+130104</f>
        <v>4902946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28555+7988</f>
        <v>36543</v>
      </c>
      <c r="AA17" s="14"/>
      <c r="AB17" s="15"/>
      <c r="AC17" s="3">
        <f t="shared" si="0"/>
        <v>4939489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642564+117384+16901+44611-33</f>
        <v>821427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2324+96082</f>
        <v>98406</v>
      </c>
      <c r="AA18" s="14"/>
      <c r="AB18" s="15"/>
      <c r="AC18" s="3">
        <f t="shared" si="0"/>
        <v>919833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154927</f>
        <v>154927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13217</f>
        <v>13217</v>
      </c>
      <c r="AA22" s="14"/>
      <c r="AB22" s="15"/>
      <c r="AC22" s="3">
        <f t="shared" si="0"/>
        <v>168144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4623119</f>
        <v>4623119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23798+45060</f>
        <v>68858</v>
      </c>
      <c r="AA23" s="14"/>
      <c r="AB23" s="15"/>
      <c r="AC23" s="3">
        <f t="shared" si="0"/>
        <v>4691977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6883</f>
        <v>6883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6883</v>
      </c>
      <c r="AD27" s="6"/>
      <c r="AE27" s="3">
        <f>AC22+AC27</f>
        <v>175027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118422</f>
        <v>118422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118422</v>
      </c>
      <c r="AD28" s="6"/>
      <c r="AE28" s="3">
        <f>AC23+AC28</f>
        <v>4810399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4985426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P33" sqref="P33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32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11845947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265274</v>
      </c>
      <c r="AA8" s="14"/>
      <c r="AB8" s="15"/>
      <c r="AC8" s="3">
        <f>K8+Z8</f>
        <v>12111221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172512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172512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649989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649989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5440671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56521</v>
      </c>
      <c r="AA11" s="14"/>
      <c r="AB11" s="15"/>
      <c r="AC11" s="3">
        <f t="shared" si="0"/>
        <v>5497192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5582775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208753</v>
      </c>
      <c r="AA12" s="14"/>
      <c r="AB12" s="15"/>
      <c r="AC12" s="3">
        <f t="shared" si="0"/>
        <v>5791528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9959+162553</f>
        <v>172512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172512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571717+78272</f>
        <v>649989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649989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4419818+639878+77648+113809</f>
        <v>5251153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30813+9045</f>
        <v>39858</v>
      </c>
      <c r="AA17" s="14"/>
      <c r="AB17" s="15"/>
      <c r="AC17" s="3">
        <f t="shared" si="0"/>
        <v>5291011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715385+139296+18290+44216-40</f>
        <v>917147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2218+132969</f>
        <v>135187</v>
      </c>
      <c r="AA18" s="14"/>
      <c r="AB18" s="15"/>
      <c r="AC18" s="3">
        <f t="shared" si="0"/>
        <v>1052334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182710</f>
        <v>182710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16663</f>
        <v>16663</v>
      </c>
      <c r="AA22" s="14"/>
      <c r="AB22" s="15"/>
      <c r="AC22" s="3">
        <f t="shared" si="0"/>
        <v>199373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4495437</f>
        <v>4495437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22997+50569</f>
        <v>73566</v>
      </c>
      <c r="AA23" s="14"/>
      <c r="AB23" s="15"/>
      <c r="AC23" s="3">
        <f t="shared" si="0"/>
        <v>4569003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6808</f>
        <v>6808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6808</v>
      </c>
      <c r="AD27" s="6"/>
      <c r="AE27" s="3">
        <f>AC22+AC27</f>
        <v>206181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170191</f>
        <v>170191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170191</v>
      </c>
      <c r="AD28" s="6"/>
      <c r="AE28" s="3">
        <f>AC23+AC28</f>
        <v>4739194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4945375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abSelected="1"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30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11993801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288889</v>
      </c>
      <c r="AA8" s="14"/>
      <c r="AB8" s="15"/>
      <c r="AC8" s="3">
        <f>K8+Z8</f>
        <v>12282690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191157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191157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663457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663457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5622260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58535</v>
      </c>
      <c r="AA11" s="14"/>
      <c r="AB11" s="15"/>
      <c r="AC11" s="3">
        <f t="shared" si="0"/>
        <v>5680795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5516927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230354</v>
      </c>
      <c r="AA12" s="14"/>
      <c r="AB12" s="15"/>
      <c r="AC12" s="3">
        <f t="shared" si="0"/>
        <v>5747281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9777+181380</f>
        <v>191157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191157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580047+83410</f>
        <v>663457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663457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4559984+667896+79047+118109</f>
        <v>5425036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31673+8663</f>
        <v>40336</v>
      </c>
      <c r="AA17" s="14"/>
      <c r="AB17" s="15"/>
      <c r="AC17" s="3">
        <f t="shared" si="0"/>
        <v>5465372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745174+132742+18610+48563-53</f>
        <v>945036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2553+171180</f>
        <v>173733</v>
      </c>
      <c r="AA18" s="14"/>
      <c r="AB18" s="15"/>
      <c r="AC18" s="3">
        <f t="shared" si="0"/>
        <v>1118769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190069</f>
        <v>190069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18199</f>
        <v>18199</v>
      </c>
      <c r="AA22" s="14"/>
      <c r="AB22" s="15"/>
      <c r="AC22" s="3">
        <f t="shared" si="0"/>
        <v>208268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4364019</f>
        <v>4364019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23310+33311</f>
        <v>56621</v>
      </c>
      <c r="AA23" s="14"/>
      <c r="AB23" s="15"/>
      <c r="AC23" s="3">
        <f t="shared" si="0"/>
        <v>4420640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7155</f>
        <v>7155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7155</v>
      </c>
      <c r="AD27" s="6"/>
      <c r="AE27" s="3">
        <f>AC22+AC27</f>
        <v>215423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207872</f>
        <v>207872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207872</v>
      </c>
      <c r="AD28" s="6"/>
      <c r="AE28" s="3">
        <f>AC23+AC28</f>
        <v>4628512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4843935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opLeftCell="A7"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52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53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12033488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327160</v>
      </c>
      <c r="AA8" s="14"/>
      <c r="AB8" s="15"/>
      <c r="AC8" s="3">
        <f>K8+Z8</f>
        <v>12360648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183279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183279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520583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520583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5367157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72089</v>
      </c>
      <c r="AA11" s="14"/>
      <c r="AB11" s="15"/>
      <c r="AC11" s="3">
        <f t="shared" si="0"/>
        <v>5439246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5962469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255071</v>
      </c>
      <c r="AA12" s="14"/>
      <c r="AB12" s="15"/>
      <c r="AC12" s="3">
        <f t="shared" si="0"/>
        <v>6217540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9962+173317</f>
        <v>183279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183279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439605+80978</f>
        <v>520583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520583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4404622+564623+77771+116418</f>
        <v>5163434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9253+40645</f>
        <v>49898</v>
      </c>
      <c r="AA17" s="14"/>
      <c r="AB17" s="15"/>
      <c r="AC17" s="3">
        <f t="shared" si="0"/>
        <v>5213332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-57+804609+141742+27219+48319</f>
        <v>1021832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177141+3190</f>
        <v>180331</v>
      </c>
      <c r="AA18" s="14"/>
      <c r="AB18" s="15"/>
      <c r="AC18" s="3">
        <f t="shared" si="0"/>
        <v>1202163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196229</f>
        <v>196229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22191</f>
        <v>22191</v>
      </c>
      <c r="AA22" s="14"/>
      <c r="AB22" s="15"/>
      <c r="AC22" s="3">
        <f t="shared" si="0"/>
        <v>218420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4742985</f>
        <v>4742985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48240+26500</f>
        <v>74740</v>
      </c>
      <c r="AA23" s="14"/>
      <c r="AB23" s="15"/>
      <c r="AC23" s="3">
        <f t="shared" si="0"/>
        <v>4817725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7494</f>
        <v>7494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7494</v>
      </c>
      <c r="AD27" s="6"/>
      <c r="AE27" s="3">
        <f>AC22+AC27</f>
        <v>225914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197652</f>
        <v>197652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197652</v>
      </c>
      <c r="AD28" s="6"/>
      <c r="AE28" s="3">
        <f>AC23+AC28</f>
        <v>5015377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5241291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9" spans="13:13" x14ac:dyDescent="0.25">
      <c r="M39" s="7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G45" sqref="G45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50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51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11405513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284994</v>
      </c>
      <c r="AA8" s="14"/>
      <c r="AB8" s="15"/>
      <c r="AC8" s="3">
        <f>K8+Z8</f>
        <v>11690507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141886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141886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495050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495050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4816965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49922</v>
      </c>
      <c r="AA11" s="14"/>
      <c r="AB11" s="15"/>
      <c r="AC11" s="3">
        <f t="shared" si="0"/>
        <v>4866887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5951612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235072</v>
      </c>
      <c r="AA12" s="14"/>
      <c r="AB12" s="15"/>
      <c r="AC12" s="3">
        <f t="shared" si="0"/>
        <v>6186684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8183+133703</f>
        <v>141886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141886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425802+69248</f>
        <v>495050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495050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3910950+548070+69499+104721</f>
        <v>4633240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30828+4989</f>
        <v>35817</v>
      </c>
      <c r="AA17" s="14"/>
      <c r="AB17" s="15"/>
      <c r="AC17" s="3">
        <f t="shared" si="0"/>
        <v>4669057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-86+695543+126268+20362+42124</f>
        <v>884211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2552+165040</f>
        <v>167592</v>
      </c>
      <c r="AA18" s="14"/>
      <c r="AB18" s="15"/>
      <c r="AC18" s="3">
        <f t="shared" si="0"/>
        <v>1051803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178464</f>
        <v>178464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14105</f>
        <v>14105</v>
      </c>
      <c r="AA22" s="14"/>
      <c r="AB22" s="15"/>
      <c r="AC22" s="3">
        <f t="shared" si="0"/>
        <v>192569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4871382</f>
        <v>4871382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43740+23740</f>
        <v>67480</v>
      </c>
      <c r="AA23" s="14"/>
      <c r="AB23" s="15"/>
      <c r="AC23" s="3">
        <f t="shared" si="0"/>
        <v>4938862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5261</f>
        <v>5261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5261</v>
      </c>
      <c r="AD27" s="6"/>
      <c r="AE27" s="3">
        <f>AC22+AC27</f>
        <v>197830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196019</f>
        <v>196019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196019</v>
      </c>
      <c r="AD28" s="6"/>
      <c r="AE28" s="3">
        <f>AC23+AC28</f>
        <v>5134881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5332711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zoomScale="85" zoomScaleNormal="85"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48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49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11881650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285704</v>
      </c>
      <c r="AA8" s="14"/>
      <c r="AB8" s="15"/>
      <c r="AC8" s="3">
        <f>K8+Z8</f>
        <v>12167354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132172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132172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488903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488903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5219609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59506</v>
      </c>
      <c r="AA11" s="14"/>
      <c r="AB11" s="15"/>
      <c r="AC11" s="3">
        <f t="shared" si="0"/>
        <v>5279115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6040966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226198</v>
      </c>
      <c r="AA12" s="14"/>
      <c r="AB12" s="15"/>
      <c r="AC12" s="3">
        <f t="shared" si="0"/>
        <v>6267164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9975+122197</f>
        <v>132172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132172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410833+78070</f>
        <v>488903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488903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4253103+579562+78118+116933</f>
        <v>5027716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8353+34619</f>
        <v>42972</v>
      </c>
      <c r="AA17" s="14"/>
      <c r="AB17" s="15"/>
      <c r="AC17" s="3">
        <f t="shared" si="0"/>
        <v>5070688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-68+744301+129117+22898+47217</f>
        <v>943465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3038+166627</f>
        <v>169665</v>
      </c>
      <c r="AA18" s="14"/>
      <c r="AB18" s="15"/>
      <c r="AC18" s="3">
        <f t="shared" si="0"/>
        <v>1113130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187191</f>
        <v>187191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16534</f>
        <v>16534</v>
      </c>
      <c r="AA22" s="14"/>
      <c r="AB22" s="15"/>
      <c r="AC22" s="3">
        <f t="shared" si="0"/>
        <v>203725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4955360</f>
        <v>4955360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36780+19753</f>
        <v>56533</v>
      </c>
      <c r="AA23" s="14"/>
      <c r="AB23" s="15"/>
      <c r="AC23" s="3">
        <f t="shared" si="0"/>
        <v>5011893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4702</f>
        <v>4702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4702</v>
      </c>
      <c r="AD27" s="6"/>
      <c r="AE27" s="3">
        <f>AC22+AC27</f>
        <v>208427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142141</f>
        <v>142141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142141</v>
      </c>
      <c r="AD28" s="6"/>
      <c r="AE28" s="3">
        <f>AC23+AC28</f>
        <v>5154034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5362461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Z18" sqref="Z18:AB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46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47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9903710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207603</v>
      </c>
      <c r="AA8" s="14"/>
      <c r="AB8" s="15"/>
      <c r="AC8" s="3">
        <f>K8+Z8</f>
        <v>10111313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101559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101559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428829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428829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4108736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44031</v>
      </c>
      <c r="AA11" s="14"/>
      <c r="AB11" s="15"/>
      <c r="AC11" s="3">
        <f t="shared" si="0"/>
        <v>4152767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5264586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163572</v>
      </c>
      <c r="AA12" s="14"/>
      <c r="AB12" s="15"/>
      <c r="AC12" s="3">
        <f t="shared" si="0"/>
        <v>5428158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7834+93725</f>
        <v>101559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101559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358839+69990</f>
        <v>428829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428829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3289743+500663+58023+112636</f>
        <v>3961065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5835+27593</f>
        <v>33428</v>
      </c>
      <c r="AA17" s="14"/>
      <c r="AB17" s="15"/>
      <c r="AC17" s="3">
        <f t="shared" si="0"/>
        <v>3994493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-46+648416+116098+17311+42731</f>
        <v>824510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93477+2577</f>
        <v>96054</v>
      </c>
      <c r="AA18" s="14"/>
      <c r="AB18" s="15"/>
      <c r="AC18" s="3">
        <f t="shared" si="0"/>
        <v>920564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142741</f>
        <v>142741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10603</f>
        <v>10603</v>
      </c>
      <c r="AA22" s="14"/>
      <c r="AB22" s="15"/>
      <c r="AC22" s="3">
        <f t="shared" si="0"/>
        <v>153344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4280131</f>
        <v>4280131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41160+26358</f>
        <v>67518</v>
      </c>
      <c r="AA23" s="14"/>
      <c r="AB23" s="15"/>
      <c r="AC23" s="3">
        <f t="shared" si="0"/>
        <v>4347649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  <c r="AE26" s="3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4930</f>
        <v>4930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4930</v>
      </c>
      <c r="AD27" s="6"/>
      <c r="AE27" s="3">
        <f>AC22+AC27</f>
        <v>158274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159945</f>
        <v>159945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159945</v>
      </c>
      <c r="AD28" s="6"/>
      <c r="AE28" s="3">
        <f>AC23+AC28</f>
        <v>4507594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4665868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Z17" sqref="Z17:AB17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44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45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10037856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198950</v>
      </c>
      <c r="AA8" s="14"/>
      <c r="AB8" s="15"/>
      <c r="AC8" s="3">
        <f>K8+Z8</f>
        <v>10236806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87133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87133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492861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492861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3788511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45730</v>
      </c>
      <c r="AA11" s="14"/>
      <c r="AB11" s="15"/>
      <c r="AC11" s="3">
        <f t="shared" si="0"/>
        <v>3834241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5669351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153220</v>
      </c>
      <c r="AA12" s="14"/>
      <c r="AB12" s="15"/>
      <c r="AC12" s="3">
        <f t="shared" si="0"/>
        <v>5822571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8204+78929</f>
        <v>87133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87133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422768+70093</f>
        <v>492861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492861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3005331+446562+59125+116556</f>
        <v>3627574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27149+7259</f>
        <v>34408</v>
      </c>
      <c r="AA17" s="14"/>
      <c r="AB17" s="15"/>
      <c r="AC17" s="3">
        <f t="shared" si="0"/>
        <v>3661982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651158+114792+19764+42555-39</f>
        <v>828230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3802+81804</f>
        <v>85606</v>
      </c>
      <c r="AA18" s="14"/>
      <c r="AB18" s="15"/>
      <c r="AC18" s="3">
        <f t="shared" si="0"/>
        <v>913836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145730</f>
        <v>145730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11322</f>
        <v>11322</v>
      </c>
      <c r="AA22" s="14"/>
      <c r="AB22" s="15"/>
      <c r="AC22" s="3">
        <f t="shared" si="0"/>
        <v>157052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4747511</f>
        <v>4747511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22974+44640</f>
        <v>67614</v>
      </c>
      <c r="AA23" s="14"/>
      <c r="AB23" s="15"/>
      <c r="AC23" s="3">
        <f t="shared" si="0"/>
        <v>4815125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15207</f>
        <v>15207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15207</v>
      </c>
      <c r="AD27" s="6"/>
      <c r="AE27" s="3">
        <f>AC22+AC27</f>
        <v>172259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93610</f>
        <v>93610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93610</v>
      </c>
      <c r="AD28" s="6"/>
      <c r="AE28" s="3">
        <f>AC23+AC28</f>
        <v>4908735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5080994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M36" sqref="M36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42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43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9925338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157987</v>
      </c>
      <c r="AA8" s="14"/>
      <c r="AB8" s="15"/>
      <c r="AC8" s="3">
        <f>K8+Z8</f>
        <v>10083325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74842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74842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483554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483554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4045115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44204</v>
      </c>
      <c r="AA11" s="14"/>
      <c r="AB11" s="15"/>
      <c r="AC11" s="3">
        <f t="shared" si="0"/>
        <v>4089319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5321827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113783</v>
      </c>
      <c r="AA12" s="14"/>
      <c r="AB12" s="15"/>
      <c r="AC12" s="3">
        <f t="shared" si="0"/>
        <v>5435610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8196+66646</f>
        <v>74842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74842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410322+73232</f>
        <v>483554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483554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3360590+374780+56113+120583</f>
        <v>3912066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28956+4930</f>
        <v>33886</v>
      </c>
      <c r="AA17" s="14"/>
      <c r="AB17" s="15"/>
      <c r="AC17" s="3">
        <f t="shared" si="0"/>
        <v>3945952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731472+103368+21304+45586-28</f>
        <v>901702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2845+52481</f>
        <v>55326</v>
      </c>
      <c r="AA18" s="14"/>
      <c r="AB18" s="15"/>
      <c r="AC18" s="3">
        <f t="shared" si="0"/>
        <v>957028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117680</f>
        <v>117680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10318</f>
        <v>10318</v>
      </c>
      <c r="AA22" s="14"/>
      <c r="AB22" s="15"/>
      <c r="AC22" s="3">
        <f t="shared" si="0"/>
        <v>127998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4285454</f>
        <v>4285454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21137+37320</f>
        <v>58457</v>
      </c>
      <c r="AA23" s="14"/>
      <c r="AB23" s="15"/>
      <c r="AC23" s="3">
        <f t="shared" si="0"/>
        <v>4343911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15369</f>
        <v>15369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15369</v>
      </c>
      <c r="AD27" s="6"/>
      <c r="AE27" s="3">
        <f>AC22+AC27</f>
        <v>143367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134671</f>
        <v>134671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134671</v>
      </c>
      <c r="AD28" s="6"/>
      <c r="AE28" s="3">
        <f>AC23+AC28</f>
        <v>4478582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4621949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M34" sqref="M34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40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41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10050194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160532</v>
      </c>
      <c r="AA8" s="14"/>
      <c r="AB8" s="15"/>
      <c r="AC8" s="3">
        <f>K8+Z8</f>
        <v>10210726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83269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83269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550401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550401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4249833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48869</v>
      </c>
      <c r="AA11" s="14"/>
      <c r="AB11" s="15"/>
      <c r="AC11" s="3">
        <f t="shared" si="0"/>
        <v>4298702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5166691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111663</v>
      </c>
      <c r="AA12" s="14"/>
      <c r="AB12" s="15"/>
      <c r="AC12" s="3">
        <f t="shared" si="0"/>
        <v>5278354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8904+74365</f>
        <v>83269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83269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441029+109372</f>
        <v>550401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550401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3616346+340034+60786+124530</f>
        <v>4141696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32919+4564</f>
        <v>37483</v>
      </c>
      <c r="AA17" s="14"/>
      <c r="AB17" s="15"/>
      <c r="AC17" s="3">
        <f t="shared" si="0"/>
        <v>4179179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757317+101621+24657+48503-26</f>
        <v>932072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2994+55648</f>
        <v>58642</v>
      </c>
      <c r="AA18" s="14"/>
      <c r="AB18" s="15"/>
      <c r="AC18" s="3">
        <f t="shared" si="0"/>
        <v>990714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90779</f>
        <v>90779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11386</f>
        <v>11386</v>
      </c>
      <c r="AA22" s="14"/>
      <c r="AB22" s="15"/>
      <c r="AC22" s="3">
        <f t="shared" si="0"/>
        <v>102165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4145255</f>
        <v>4145255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19661+33360</f>
        <v>53021</v>
      </c>
      <c r="AA23" s="14"/>
      <c r="AB23" s="15"/>
      <c r="AC23" s="3">
        <f t="shared" si="0"/>
        <v>4198276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17358</f>
        <v>17358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17358</v>
      </c>
      <c r="AD27" s="6"/>
      <c r="AE27" s="3">
        <f>AC22+AC27</f>
        <v>119523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89364</f>
        <v>89364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89364</v>
      </c>
      <c r="AD28" s="6"/>
      <c r="AE28" s="3">
        <f>AC23+AC28</f>
        <v>4287640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4407163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5"/>
      <c r="O2" s="5"/>
      <c r="P2" s="5"/>
      <c r="Q2" s="19" t="s">
        <v>27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5"/>
    </row>
    <row r="3" spans="1:30" x14ac:dyDescent="0.25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  <c r="N3" s="5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"/>
    </row>
    <row r="4" spans="1:30" x14ac:dyDescent="0.2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N4" s="5"/>
      <c r="O4" s="5"/>
      <c r="P4" s="5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0" t="s">
        <v>38</v>
      </c>
      <c r="F6" s="20"/>
      <c r="G6" s="20"/>
      <c r="H6" s="20"/>
      <c r="I6" s="20"/>
      <c r="J6" s="20"/>
      <c r="K6" s="20"/>
      <c r="L6" s="5"/>
      <c r="M6" s="5"/>
      <c r="N6" s="5"/>
      <c r="O6" s="5"/>
      <c r="P6" s="5"/>
      <c r="Q6" s="5"/>
      <c r="R6" s="5"/>
      <c r="S6" s="5"/>
      <c r="T6" s="20" t="s">
        <v>39</v>
      </c>
      <c r="U6" s="20"/>
      <c r="V6" s="20"/>
      <c r="W6" s="20"/>
      <c r="X6" s="20"/>
      <c r="Y6" s="20"/>
      <c r="Z6" s="20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8"/>
      <c r="K8" s="13">
        <f>K10+K11+K12+K9</f>
        <v>10642363</v>
      </c>
      <c r="L8" s="14"/>
      <c r="M8" s="15"/>
      <c r="N8" s="5"/>
      <c r="O8" s="5"/>
      <c r="P8" s="16" t="s">
        <v>18</v>
      </c>
      <c r="Q8" s="17"/>
      <c r="R8" s="17"/>
      <c r="S8" s="17"/>
      <c r="T8" s="17"/>
      <c r="U8" s="17"/>
      <c r="V8" s="17"/>
      <c r="W8" s="17"/>
      <c r="X8" s="17"/>
      <c r="Y8" s="18"/>
      <c r="Z8" s="13">
        <f>Z10+Z11+Z12+Z9</f>
        <v>170135</v>
      </c>
      <c r="AA8" s="14"/>
      <c r="AB8" s="15"/>
      <c r="AC8" s="3">
        <f>K8+Z8</f>
        <v>10812498</v>
      </c>
      <c r="AD8" s="6"/>
    </row>
    <row r="9" spans="1:30" x14ac:dyDescent="0.25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5"/>
      <c r="K9" s="13">
        <f>K15</f>
        <v>99412</v>
      </c>
      <c r="L9" s="14"/>
      <c r="M9" s="15"/>
      <c r="N9" s="5"/>
      <c r="O9" s="5"/>
      <c r="P9" s="13" t="s">
        <v>19</v>
      </c>
      <c r="Q9" s="14"/>
      <c r="R9" s="14"/>
      <c r="S9" s="14"/>
      <c r="T9" s="14"/>
      <c r="U9" s="14"/>
      <c r="V9" s="14"/>
      <c r="W9" s="14"/>
      <c r="X9" s="14"/>
      <c r="Y9" s="15"/>
      <c r="Z9" s="13"/>
      <c r="AA9" s="14"/>
      <c r="AB9" s="15"/>
      <c r="AC9" s="3">
        <f t="shared" ref="AC9:AC28" si="0">K9+Z9</f>
        <v>99412</v>
      </c>
      <c r="AD9" s="6"/>
    </row>
    <row r="10" spans="1:30" x14ac:dyDescent="0.25">
      <c r="A10" s="13" t="s">
        <v>20</v>
      </c>
      <c r="B10" s="14"/>
      <c r="C10" s="14"/>
      <c r="D10" s="14"/>
      <c r="E10" s="14"/>
      <c r="F10" s="14"/>
      <c r="G10" s="14"/>
      <c r="H10" s="14"/>
      <c r="I10" s="14"/>
      <c r="J10" s="15"/>
      <c r="K10" s="13">
        <f>K16</f>
        <v>607460</v>
      </c>
      <c r="L10" s="14"/>
      <c r="M10" s="15"/>
      <c r="N10" s="5"/>
      <c r="O10" s="5"/>
      <c r="P10" s="13" t="s">
        <v>20</v>
      </c>
      <c r="Q10" s="14"/>
      <c r="R10" s="14"/>
      <c r="S10" s="14"/>
      <c r="T10" s="14"/>
      <c r="U10" s="14"/>
      <c r="V10" s="14"/>
      <c r="W10" s="14"/>
      <c r="X10" s="14"/>
      <c r="Y10" s="15"/>
      <c r="Z10" s="13"/>
      <c r="AA10" s="14"/>
      <c r="AB10" s="15"/>
      <c r="AC10" s="3">
        <f t="shared" si="0"/>
        <v>607460</v>
      </c>
      <c r="AD10" s="6"/>
    </row>
    <row r="11" spans="1:30" x14ac:dyDescent="0.25">
      <c r="A11" s="13" t="s">
        <v>21</v>
      </c>
      <c r="B11" s="14"/>
      <c r="C11" s="14"/>
      <c r="D11" s="14"/>
      <c r="E11" s="14"/>
      <c r="F11" s="14"/>
      <c r="G11" s="14"/>
      <c r="H11" s="14"/>
      <c r="I11" s="14"/>
      <c r="J11" s="15"/>
      <c r="K11" s="13">
        <f>K17+K22+K27</f>
        <v>4562788</v>
      </c>
      <c r="L11" s="14"/>
      <c r="M11" s="15"/>
      <c r="N11" s="5"/>
      <c r="O11" s="5"/>
      <c r="P11" s="13" t="s">
        <v>21</v>
      </c>
      <c r="Q11" s="14"/>
      <c r="R11" s="14"/>
      <c r="S11" s="14"/>
      <c r="T11" s="14"/>
      <c r="U11" s="14"/>
      <c r="V11" s="14"/>
      <c r="W11" s="14"/>
      <c r="X11" s="14"/>
      <c r="Y11" s="15"/>
      <c r="Z11" s="13">
        <f>Z17+Z22+Z27</f>
        <v>46286</v>
      </c>
      <c r="AA11" s="14"/>
      <c r="AB11" s="15"/>
      <c r="AC11" s="3">
        <f t="shared" si="0"/>
        <v>4609074</v>
      </c>
      <c r="AD11" s="6"/>
    </row>
    <row r="12" spans="1:30" x14ac:dyDescent="0.25">
      <c r="A12" s="13" t="s">
        <v>22</v>
      </c>
      <c r="B12" s="14"/>
      <c r="C12" s="14"/>
      <c r="D12" s="14"/>
      <c r="E12" s="14"/>
      <c r="F12" s="14"/>
      <c r="G12" s="14"/>
      <c r="H12" s="14"/>
      <c r="I12" s="14"/>
      <c r="J12" s="15"/>
      <c r="K12" s="13">
        <f>K18+K23+K28</f>
        <v>5372703</v>
      </c>
      <c r="L12" s="14"/>
      <c r="M12" s="15"/>
      <c r="N12" s="5"/>
      <c r="O12" s="5"/>
      <c r="P12" s="13" t="s">
        <v>29</v>
      </c>
      <c r="Q12" s="14"/>
      <c r="R12" s="14"/>
      <c r="S12" s="14"/>
      <c r="T12" s="14"/>
      <c r="U12" s="14"/>
      <c r="V12" s="14"/>
      <c r="W12" s="14"/>
      <c r="X12" s="14"/>
      <c r="Y12" s="15"/>
      <c r="Z12" s="13">
        <f>Z18+Z23+Z28</f>
        <v>123849</v>
      </c>
      <c r="AA12" s="14"/>
      <c r="AB12" s="15"/>
      <c r="AC12" s="3">
        <f t="shared" si="0"/>
        <v>5496552</v>
      </c>
      <c r="AD12" s="6"/>
    </row>
    <row r="13" spans="1:30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5"/>
      <c r="O13" s="5"/>
      <c r="P13" s="16" t="s">
        <v>28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3">
        <f t="shared" si="0"/>
        <v>0</v>
      </c>
      <c r="AD13" s="6"/>
    </row>
    <row r="14" spans="1:30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8"/>
      <c r="K14" s="13"/>
      <c r="L14" s="14"/>
      <c r="M14" s="15"/>
      <c r="N14" s="5"/>
      <c r="O14" s="5"/>
      <c r="P14" s="16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5"/>
      <c r="AC14" s="3">
        <f t="shared" si="0"/>
        <v>0</v>
      </c>
      <c r="AD14" s="6"/>
    </row>
    <row r="15" spans="1:30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5"/>
      <c r="K15" s="13">
        <f>9602+89810</f>
        <v>99412</v>
      </c>
      <c r="L15" s="14"/>
      <c r="M15" s="15"/>
      <c r="N15" s="5"/>
      <c r="O15" s="5"/>
      <c r="P15" s="13" t="s">
        <v>19</v>
      </c>
      <c r="Q15" s="14"/>
      <c r="R15" s="14"/>
      <c r="S15" s="14"/>
      <c r="T15" s="14"/>
      <c r="U15" s="14"/>
      <c r="V15" s="14"/>
      <c r="W15" s="14"/>
      <c r="X15" s="14"/>
      <c r="Y15" s="15"/>
      <c r="Z15" s="13"/>
      <c r="AA15" s="14"/>
      <c r="AB15" s="15"/>
      <c r="AC15" s="3">
        <f t="shared" si="0"/>
        <v>99412</v>
      </c>
      <c r="AD15" s="6"/>
    </row>
    <row r="16" spans="1:30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3">
        <f>478576+128884</f>
        <v>607460</v>
      </c>
      <c r="L16" s="14"/>
      <c r="M16" s="15"/>
      <c r="N16" s="5"/>
      <c r="O16" s="5"/>
      <c r="P16" s="13" t="s">
        <v>20</v>
      </c>
      <c r="Q16" s="14"/>
      <c r="R16" s="14"/>
      <c r="S16" s="14"/>
      <c r="T16" s="14"/>
      <c r="U16" s="14"/>
      <c r="V16" s="14"/>
      <c r="W16" s="14"/>
      <c r="X16" s="14"/>
      <c r="Y16" s="15"/>
      <c r="Z16" s="13"/>
      <c r="AA16" s="14"/>
      <c r="AB16" s="15"/>
      <c r="AC16" s="3">
        <f t="shared" si="0"/>
        <v>607460</v>
      </c>
      <c r="AD16" s="6"/>
    </row>
    <row r="17" spans="1:31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3">
        <f>3854352+355746+102926+131061</f>
        <v>4444085</v>
      </c>
      <c r="L17" s="14"/>
      <c r="M17" s="15"/>
      <c r="N17" s="5"/>
      <c r="O17" s="5"/>
      <c r="P17" s="13" t="s">
        <v>21</v>
      </c>
      <c r="Q17" s="14"/>
      <c r="R17" s="14"/>
      <c r="S17" s="14"/>
      <c r="T17" s="14"/>
      <c r="U17" s="14"/>
      <c r="V17" s="14"/>
      <c r="W17" s="14"/>
      <c r="X17" s="14"/>
      <c r="Y17" s="15"/>
      <c r="Z17" s="13">
        <f>32394+4049</f>
        <v>36443</v>
      </c>
      <c r="AA17" s="14"/>
      <c r="AB17" s="15"/>
      <c r="AC17" s="3">
        <f t="shared" si="0"/>
        <v>4480528</v>
      </c>
      <c r="AD17" s="6"/>
    </row>
    <row r="18" spans="1:31" x14ac:dyDescent="0.25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5"/>
      <c r="K18" s="13">
        <f>848148+105880+24476+50628-26</f>
        <v>1029106</v>
      </c>
      <c r="L18" s="14"/>
      <c r="M18" s="15"/>
      <c r="N18" s="5"/>
      <c r="O18" s="5"/>
      <c r="P18" s="13" t="s">
        <v>29</v>
      </c>
      <c r="Q18" s="14"/>
      <c r="R18" s="14"/>
      <c r="S18" s="14"/>
      <c r="T18" s="14"/>
      <c r="U18" s="14"/>
      <c r="V18" s="14"/>
      <c r="W18" s="14"/>
      <c r="X18" s="14"/>
      <c r="Y18" s="15"/>
      <c r="Z18" s="13">
        <f>2683+52026</f>
        <v>54709</v>
      </c>
      <c r="AA18" s="14"/>
      <c r="AB18" s="15"/>
      <c r="AC18" s="3">
        <f t="shared" si="0"/>
        <v>1083815</v>
      </c>
      <c r="AD18" s="6"/>
    </row>
    <row r="19" spans="1:31" x14ac:dyDescent="0.25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8"/>
      <c r="K19" s="13"/>
      <c r="L19" s="14"/>
      <c r="M19" s="15"/>
      <c r="N19" s="5"/>
      <c r="O19" s="5"/>
      <c r="P19" s="16" t="s">
        <v>23</v>
      </c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5"/>
      <c r="AC19" s="3">
        <f t="shared" si="0"/>
        <v>0</v>
      </c>
      <c r="AD19" s="6"/>
    </row>
    <row r="20" spans="1:31" x14ac:dyDescent="0.25">
      <c r="A20" s="13" t="s">
        <v>19</v>
      </c>
      <c r="B20" s="14"/>
      <c r="C20" s="14"/>
      <c r="D20" s="14"/>
      <c r="E20" s="14"/>
      <c r="F20" s="14"/>
      <c r="G20" s="14"/>
      <c r="H20" s="14"/>
      <c r="I20" s="14"/>
      <c r="J20" s="15"/>
      <c r="K20" s="13"/>
      <c r="L20" s="14"/>
      <c r="M20" s="15"/>
      <c r="N20" s="5"/>
      <c r="O20" s="5"/>
      <c r="P20" s="13" t="s">
        <v>19</v>
      </c>
      <c r="Q20" s="14"/>
      <c r="R20" s="14"/>
      <c r="S20" s="14"/>
      <c r="T20" s="14"/>
      <c r="U20" s="14"/>
      <c r="V20" s="14"/>
      <c r="W20" s="14"/>
      <c r="X20" s="14"/>
      <c r="Y20" s="15"/>
      <c r="Z20" s="13"/>
      <c r="AA20" s="14"/>
      <c r="AB20" s="15"/>
      <c r="AC20" s="3">
        <f t="shared" si="0"/>
        <v>0</v>
      </c>
      <c r="AD20" s="6"/>
    </row>
    <row r="21" spans="1:31" x14ac:dyDescent="0.2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5"/>
      <c r="O21" s="5"/>
      <c r="P21" s="13" t="s">
        <v>20</v>
      </c>
      <c r="Q21" s="14"/>
      <c r="R21" s="14"/>
      <c r="S21" s="14"/>
      <c r="T21" s="14"/>
      <c r="U21" s="14"/>
      <c r="V21" s="14"/>
      <c r="W21" s="14"/>
      <c r="X21" s="14"/>
      <c r="Y21" s="15"/>
      <c r="Z21" s="13"/>
      <c r="AA21" s="14"/>
      <c r="AB21" s="15"/>
      <c r="AC21" s="3">
        <f t="shared" si="0"/>
        <v>0</v>
      </c>
      <c r="AD21" s="6"/>
    </row>
    <row r="22" spans="1:31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5"/>
      <c r="K22" s="13">
        <f>99837</f>
        <v>99837</v>
      </c>
      <c r="L22" s="14"/>
      <c r="M22" s="15"/>
      <c r="N22" s="5"/>
      <c r="O22" s="5"/>
      <c r="P22" s="13" t="s">
        <v>21</v>
      </c>
      <c r="Q22" s="14"/>
      <c r="R22" s="14"/>
      <c r="S22" s="14"/>
      <c r="T22" s="14"/>
      <c r="U22" s="14"/>
      <c r="V22" s="14"/>
      <c r="W22" s="14"/>
      <c r="X22" s="14"/>
      <c r="Y22" s="15"/>
      <c r="Z22" s="13">
        <f>9843</f>
        <v>9843</v>
      </c>
      <c r="AA22" s="14"/>
      <c r="AB22" s="15"/>
      <c r="AC22" s="3">
        <f t="shared" si="0"/>
        <v>109680</v>
      </c>
      <c r="AD22" s="6"/>
    </row>
    <row r="23" spans="1:3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5"/>
      <c r="K23" s="13">
        <f>4208014</f>
        <v>4208014</v>
      </c>
      <c r="L23" s="14"/>
      <c r="M23" s="15"/>
      <c r="N23" s="5"/>
      <c r="O23" s="5"/>
      <c r="P23" s="13" t="s">
        <v>22</v>
      </c>
      <c r="Q23" s="14"/>
      <c r="R23" s="14"/>
      <c r="S23" s="14"/>
      <c r="T23" s="14"/>
      <c r="U23" s="14"/>
      <c r="V23" s="14"/>
      <c r="W23" s="14"/>
      <c r="X23" s="14"/>
      <c r="Y23" s="15"/>
      <c r="Z23" s="13">
        <f>21980+47160</f>
        <v>69140</v>
      </c>
      <c r="AA23" s="14"/>
      <c r="AB23" s="15"/>
      <c r="AC23" s="3">
        <f t="shared" si="0"/>
        <v>4277154</v>
      </c>
      <c r="AD23" s="6"/>
    </row>
    <row r="24" spans="1:31" x14ac:dyDescent="0.2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8"/>
      <c r="K24" s="13"/>
      <c r="L24" s="14"/>
      <c r="M24" s="15"/>
      <c r="N24" s="5"/>
      <c r="O24" s="5"/>
      <c r="P24" s="16" t="s">
        <v>24</v>
      </c>
      <c r="Q24" s="17"/>
      <c r="R24" s="17"/>
      <c r="S24" s="17"/>
      <c r="T24" s="17"/>
      <c r="U24" s="17"/>
      <c r="V24" s="17"/>
      <c r="W24" s="17"/>
      <c r="X24" s="17"/>
      <c r="Y24" s="18"/>
      <c r="Z24" s="13"/>
      <c r="AA24" s="14"/>
      <c r="AB24" s="15"/>
      <c r="AC24" s="3">
        <f t="shared" si="0"/>
        <v>0</v>
      </c>
      <c r="AD24" s="6"/>
    </row>
    <row r="25" spans="1:31" x14ac:dyDescent="0.25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5"/>
      <c r="K25" s="13"/>
      <c r="L25" s="14"/>
      <c r="M25" s="15"/>
      <c r="N25" s="5"/>
      <c r="O25" s="5"/>
      <c r="P25" s="13" t="s">
        <v>19</v>
      </c>
      <c r="Q25" s="14"/>
      <c r="R25" s="14"/>
      <c r="S25" s="14"/>
      <c r="T25" s="14"/>
      <c r="U25" s="14"/>
      <c r="V25" s="14"/>
      <c r="W25" s="14"/>
      <c r="X25" s="14"/>
      <c r="Y25" s="15"/>
      <c r="Z25" s="13"/>
      <c r="AA25" s="14"/>
      <c r="AB25" s="15"/>
      <c r="AC25" s="3">
        <f t="shared" si="0"/>
        <v>0</v>
      </c>
      <c r="AD25" s="6"/>
    </row>
    <row r="26" spans="1:31" x14ac:dyDescent="0.25">
      <c r="A26" s="13" t="s">
        <v>20</v>
      </c>
      <c r="B26" s="14"/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5"/>
      <c r="N26" s="5"/>
      <c r="O26" s="5"/>
      <c r="P26" s="13" t="s">
        <v>20</v>
      </c>
      <c r="Q26" s="14"/>
      <c r="R26" s="14"/>
      <c r="S26" s="14"/>
      <c r="T26" s="14"/>
      <c r="U26" s="14"/>
      <c r="V26" s="14"/>
      <c r="W26" s="14"/>
      <c r="X26" s="14"/>
      <c r="Y26" s="15"/>
      <c r="Z26" s="13"/>
      <c r="AA26" s="14"/>
      <c r="AB26" s="15"/>
      <c r="AC26" s="3">
        <f t="shared" si="0"/>
        <v>0</v>
      </c>
      <c r="AD26" s="6"/>
    </row>
    <row r="27" spans="1:31" x14ac:dyDescent="0.25">
      <c r="A27" s="13" t="s">
        <v>21</v>
      </c>
      <c r="B27" s="14"/>
      <c r="C27" s="14"/>
      <c r="D27" s="14"/>
      <c r="E27" s="14"/>
      <c r="F27" s="14"/>
      <c r="G27" s="14"/>
      <c r="H27" s="14"/>
      <c r="I27" s="14"/>
      <c r="J27" s="15"/>
      <c r="K27" s="13">
        <f>18866</f>
        <v>18866</v>
      </c>
      <c r="L27" s="14"/>
      <c r="M27" s="15"/>
      <c r="N27" s="5"/>
      <c r="O27" s="5"/>
      <c r="P27" s="13" t="s">
        <v>21</v>
      </c>
      <c r="Q27" s="14"/>
      <c r="R27" s="14"/>
      <c r="S27" s="14"/>
      <c r="T27" s="14"/>
      <c r="U27" s="14"/>
      <c r="V27" s="14"/>
      <c r="W27" s="14"/>
      <c r="X27" s="14"/>
      <c r="Y27" s="15"/>
      <c r="Z27" s="13"/>
      <c r="AA27" s="14"/>
      <c r="AB27" s="15"/>
      <c r="AC27" s="3">
        <f t="shared" si="0"/>
        <v>18866</v>
      </c>
      <c r="AD27" s="6"/>
      <c r="AE27" s="3">
        <f>AC22+AC27</f>
        <v>128546</v>
      </c>
    </row>
    <row r="28" spans="1:31" x14ac:dyDescent="0.25">
      <c r="A28" s="13" t="s">
        <v>22</v>
      </c>
      <c r="B28" s="14"/>
      <c r="C28" s="14"/>
      <c r="D28" s="14"/>
      <c r="E28" s="14"/>
      <c r="F28" s="14"/>
      <c r="G28" s="14"/>
      <c r="H28" s="14"/>
      <c r="I28" s="14"/>
      <c r="J28" s="15"/>
      <c r="K28" s="13">
        <f>135583</f>
        <v>135583</v>
      </c>
      <c r="L28" s="14"/>
      <c r="M28" s="15"/>
      <c r="N28" s="5"/>
      <c r="O28" s="5"/>
      <c r="P28" s="13" t="s">
        <v>22</v>
      </c>
      <c r="Q28" s="14"/>
      <c r="R28" s="14"/>
      <c r="S28" s="14"/>
      <c r="T28" s="14"/>
      <c r="U28" s="14"/>
      <c r="V28" s="14"/>
      <c r="W28" s="14"/>
      <c r="X28" s="14"/>
      <c r="Y28" s="15"/>
      <c r="Z28" s="13"/>
      <c r="AA28" s="14"/>
      <c r="AB28" s="15"/>
      <c r="AC28" s="3">
        <f t="shared" si="0"/>
        <v>135583</v>
      </c>
      <c r="AD28" s="6"/>
      <c r="AE28" s="3">
        <f>AC23+AC28</f>
        <v>4412737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4541283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2" spans="1:31" x14ac:dyDescent="0.25">
      <c r="M32">
        <f>K8+Z8</f>
        <v>10812498</v>
      </c>
    </row>
    <row r="33" spans="13:13" x14ac:dyDescent="0.25">
      <c r="M33">
        <f>K22+K23+K27+K28+Z22+Z23</f>
        <v>4541283</v>
      </c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 </vt:lpstr>
      <vt:lpstr>Январь 2022</vt:lpstr>
      <vt:lpstr>Февраль 2022</vt:lpstr>
      <vt:lpstr>Март 2022</vt:lpstr>
      <vt:lpstr>Апрель 2022</vt:lpstr>
      <vt:lpstr>Май 2022</vt:lpstr>
      <vt:lpstr>Июнь 2022</vt:lpstr>
      <vt:lpstr>Июль 2022</vt:lpstr>
      <vt:lpstr>Август 2022</vt:lpstr>
      <vt:lpstr>Сентябрь 2022</vt:lpstr>
      <vt:lpstr>Октябрь 2022</vt:lpstr>
      <vt:lpstr>Ноябрь 2022</vt:lpstr>
      <vt:lpstr>Декабрь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2023-01-10T13:47:54Z</dcterms:modified>
</cp:coreProperties>
</file>