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645" windowWidth="14805" windowHeight="7470" tabRatio="613"/>
  </bookViews>
  <sheets>
    <sheet name="ПО " sheetId="1" r:id="rId1"/>
    <sheet name="Январь 2019" sheetId="41" r:id="rId2"/>
    <sheet name="Февраль 2019" sheetId="42" r:id="rId3"/>
    <sheet name="Март 2019" sheetId="43" r:id="rId4"/>
    <sheet name="Апрель 2019" sheetId="44" r:id="rId5"/>
    <sheet name="Май 2019" sheetId="45" r:id="rId6"/>
    <sheet name="Июнь 2019" sheetId="46" r:id="rId7"/>
    <sheet name="Июль 2019" sheetId="47" r:id="rId8"/>
    <sheet name="Август 2019" sheetId="48" r:id="rId9"/>
    <sheet name="Сентябрь 2019" sheetId="49" r:id="rId10"/>
    <sheet name="Октябрь 2019" sheetId="50" r:id="rId11"/>
    <sheet name="Ноябрь 2019" sheetId="51" r:id="rId12"/>
    <sheet name="Декабрь 2019" sheetId="52" r:id="rId13"/>
  </sheets>
  <calcPr calcId="144525"/>
</workbook>
</file>

<file path=xl/calcChain.xml><?xml version="1.0" encoding="utf-8"?>
<calcChain xmlns="http://schemas.openxmlformats.org/spreadsheetml/2006/main">
  <c r="K15" i="52" l="1"/>
  <c r="K16" i="52"/>
  <c r="K17" i="52"/>
  <c r="K18" i="52"/>
  <c r="K28" i="51"/>
  <c r="K23" i="51"/>
  <c r="K27" i="51"/>
  <c r="K22" i="51"/>
  <c r="K27" i="52"/>
  <c r="K28" i="52"/>
  <c r="Z17" i="52" l="1"/>
  <c r="Z18" i="52"/>
  <c r="Z23" i="52"/>
  <c r="K18" i="51" l="1"/>
  <c r="K17" i="51"/>
  <c r="K16" i="51"/>
  <c r="K15" i="51"/>
  <c r="Z23" i="51"/>
  <c r="Z18" i="51"/>
  <c r="Z17" i="51"/>
  <c r="K18" i="50" l="1"/>
  <c r="K17" i="50"/>
  <c r="K22" i="50"/>
  <c r="K16" i="50"/>
  <c r="K15" i="50"/>
  <c r="Z23" i="50"/>
  <c r="Z18" i="50"/>
  <c r="Z17" i="50"/>
  <c r="K18" i="49" l="1"/>
  <c r="K17" i="49"/>
  <c r="K16" i="49"/>
  <c r="K15" i="49"/>
  <c r="Z23" i="49"/>
  <c r="Z18" i="49"/>
  <c r="Z17" i="49"/>
  <c r="K18" i="48"/>
  <c r="K17" i="48"/>
  <c r="AC28" i="48"/>
  <c r="AC27" i="48"/>
  <c r="AC26" i="48"/>
  <c r="AC25" i="48"/>
  <c r="AC24" i="48"/>
  <c r="AC21" i="48"/>
  <c r="AC20" i="48"/>
  <c r="AC19" i="48"/>
  <c r="AC15" i="48"/>
  <c r="AC14" i="48"/>
  <c r="AC13" i="48"/>
  <c r="K23" i="48"/>
  <c r="AC23" i="48" s="1"/>
  <c r="AE28" i="48" s="1"/>
  <c r="K22" i="48"/>
  <c r="AC22" i="48" s="1"/>
  <c r="AE27" i="48" s="1"/>
  <c r="AE29" i="48" s="1"/>
  <c r="K15" i="48"/>
  <c r="K16" i="48"/>
  <c r="AC16" i="48" s="1"/>
  <c r="Z23" i="48"/>
  <c r="Z22" i="48"/>
  <c r="Z18" i="48"/>
  <c r="Z17" i="48"/>
  <c r="AC17" i="48" s="1"/>
  <c r="AC18" i="48" l="1"/>
  <c r="K27" i="47"/>
  <c r="K22" i="47"/>
  <c r="K18" i="47"/>
  <c r="K17" i="47"/>
  <c r="K18" i="46"/>
  <c r="K16" i="47" l="1"/>
  <c r="K15" i="47"/>
  <c r="Z23" i="47" l="1"/>
  <c r="Z22" i="47"/>
  <c r="Z18" i="47"/>
  <c r="Z17" i="47"/>
  <c r="Z18" i="46" l="1"/>
  <c r="Z12" i="46" s="1"/>
  <c r="Z17" i="46"/>
  <c r="Z11" i="46" s="1"/>
  <c r="K17" i="46"/>
  <c r="AC28" i="46"/>
  <c r="AC27" i="46"/>
  <c r="AC26" i="46"/>
  <c r="AC25" i="46"/>
  <c r="AC24" i="46"/>
  <c r="AC23" i="46"/>
  <c r="AC22" i="46"/>
  <c r="AC21" i="46"/>
  <c r="AC20" i="46"/>
  <c r="AC19" i="46"/>
  <c r="AC16" i="46"/>
  <c r="AC15" i="46"/>
  <c r="AC14" i="46"/>
  <c r="AC13" i="46"/>
  <c r="K10" i="46"/>
  <c r="AC10" i="46" s="1"/>
  <c r="AC9" i="46"/>
  <c r="K9" i="46"/>
  <c r="AC18" i="46" l="1"/>
  <c r="AC17" i="46"/>
  <c r="AE28" i="46"/>
  <c r="AE27" i="46"/>
  <c r="Z8" i="46"/>
  <c r="K12" i="46"/>
  <c r="AC12" i="46" s="1"/>
  <c r="K11" i="46"/>
  <c r="K17" i="45"/>
  <c r="K11" i="45" s="1"/>
  <c r="Z18" i="45"/>
  <c r="Z17" i="45"/>
  <c r="Z11" i="45" s="1"/>
  <c r="K18" i="45"/>
  <c r="K12" i="45" s="1"/>
  <c r="Z12" i="45"/>
  <c r="K10" i="45"/>
  <c r="K9" i="45"/>
  <c r="AE29" i="46" l="1"/>
  <c r="K8" i="46"/>
  <c r="AC8" i="46" s="1"/>
  <c r="AC11" i="46"/>
  <c r="Z8" i="45"/>
  <c r="K8" i="45"/>
  <c r="K18" i="44"/>
  <c r="K17" i="44"/>
  <c r="K11" i="44" s="1"/>
  <c r="Z18" i="44"/>
  <c r="Z12" i="44" s="1"/>
  <c r="Z17" i="44"/>
  <c r="Z11" i="44" s="1"/>
  <c r="AC28" i="44"/>
  <c r="AC27" i="44"/>
  <c r="AC26" i="44"/>
  <c r="AC25" i="44"/>
  <c r="AC24" i="44"/>
  <c r="AC23" i="44"/>
  <c r="AC22" i="44"/>
  <c r="AC21" i="44"/>
  <c r="AC20" i="44"/>
  <c r="AC19" i="44"/>
  <c r="AC16" i="44"/>
  <c r="AC15" i="44"/>
  <c r="AC14" i="44"/>
  <c r="AC13" i="44"/>
  <c r="K12" i="44"/>
  <c r="K10" i="44"/>
  <c r="AC10" i="44" s="1"/>
  <c r="K9" i="44"/>
  <c r="AC9" i="44" s="1"/>
  <c r="AC18" i="44" l="1"/>
  <c r="AE28" i="44"/>
  <c r="AE29" i="44" s="1"/>
  <c r="AE27" i="44"/>
  <c r="AC12" i="44"/>
  <c r="Z8" i="44"/>
  <c r="AC11" i="44"/>
  <c r="AC17" i="44"/>
  <c r="K8" i="44"/>
  <c r="AC8" i="44" s="1"/>
  <c r="Z18" i="43"/>
  <c r="Z12" i="43" s="1"/>
  <c r="Z17" i="43"/>
  <c r="K18" i="43"/>
  <c r="K12" i="43" s="1"/>
  <c r="K17" i="43"/>
  <c r="K11" i="43" s="1"/>
  <c r="Z11" i="43"/>
  <c r="K10" i="43"/>
  <c r="K8" i="43" s="1"/>
  <c r="K9" i="43"/>
  <c r="Z8" i="43" l="1"/>
  <c r="Z18" i="42"/>
  <c r="Z12" i="42" s="1"/>
  <c r="Z17" i="42"/>
  <c r="Z11" i="42" s="1"/>
  <c r="K18" i="42"/>
  <c r="K12" i="42" s="1"/>
  <c r="K17" i="42"/>
  <c r="K11" i="42" s="1"/>
  <c r="K10" i="42"/>
  <c r="K9" i="42"/>
  <c r="Z8" i="42" l="1"/>
  <c r="K8" i="42"/>
  <c r="Z18" i="41"/>
  <c r="Z17" i="41"/>
  <c r="K18" i="41"/>
  <c r="K17" i="41"/>
  <c r="AC18" i="52" l="1"/>
  <c r="Z11" i="52"/>
  <c r="K11" i="52"/>
  <c r="AC28" i="52"/>
  <c r="AC27" i="52"/>
  <c r="AC26" i="52"/>
  <c r="AC25" i="52"/>
  <c r="AC24" i="52"/>
  <c r="AC23" i="52"/>
  <c r="AC22" i="52"/>
  <c r="AC21" i="52"/>
  <c r="AC20" i="52"/>
  <c r="AC19" i="52"/>
  <c r="AC16" i="52"/>
  <c r="AC15" i="52"/>
  <c r="AC14" i="52"/>
  <c r="AC13" i="52"/>
  <c r="K12" i="52"/>
  <c r="K10" i="52"/>
  <c r="AC10" i="52" s="1"/>
  <c r="K9" i="52"/>
  <c r="AC9" i="52" s="1"/>
  <c r="AE28" i="52" l="1"/>
  <c r="Z12" i="52"/>
  <c r="AC12" i="52" s="1"/>
  <c r="AC11" i="52"/>
  <c r="AE27" i="52"/>
  <c r="AC17" i="52"/>
  <c r="K8" i="52"/>
  <c r="K12" i="51"/>
  <c r="AC28" i="51"/>
  <c r="AC27" i="51"/>
  <c r="AC26" i="51"/>
  <c r="AC25" i="51"/>
  <c r="AC24" i="51"/>
  <c r="AC23" i="51"/>
  <c r="AC22" i="51"/>
  <c r="AC21" i="51"/>
  <c r="AC20" i="51"/>
  <c r="AC19" i="51"/>
  <c r="Z11" i="51"/>
  <c r="AC16" i="51"/>
  <c r="AC15" i="51"/>
  <c r="AC14" i="51"/>
  <c r="AC13" i="51"/>
  <c r="K10" i="51"/>
  <c r="AC10" i="51" s="1"/>
  <c r="K9" i="51"/>
  <c r="AC9" i="51" s="1"/>
  <c r="AE29" i="52" l="1"/>
  <c r="Z8" i="52"/>
  <c r="AC8" i="52" s="1"/>
  <c r="AC17" i="51"/>
  <c r="AE28" i="51"/>
  <c r="AE27" i="51"/>
  <c r="AC18" i="51"/>
  <c r="K11" i="51"/>
  <c r="AC11" i="51" s="1"/>
  <c r="Z12" i="51"/>
  <c r="Z8" i="51" s="1"/>
  <c r="K12" i="50"/>
  <c r="Z12" i="50"/>
  <c r="K11" i="50"/>
  <c r="AC28" i="50"/>
  <c r="AC27" i="50"/>
  <c r="AC26" i="50"/>
  <c r="AC25" i="50"/>
  <c r="AC24" i="50"/>
  <c r="AC23" i="50"/>
  <c r="AC22" i="50"/>
  <c r="AE27" i="50" s="1"/>
  <c r="AC21" i="50"/>
  <c r="AC20" i="50"/>
  <c r="AC19" i="50"/>
  <c r="AC16" i="50"/>
  <c r="AC15" i="50"/>
  <c r="AC14" i="50"/>
  <c r="AC13" i="50"/>
  <c r="K10" i="50"/>
  <c r="AC10" i="50" s="1"/>
  <c r="K9" i="50"/>
  <c r="AC9" i="50" s="1"/>
  <c r="AE28" i="50" l="1"/>
  <c r="AC12" i="51"/>
  <c r="AE29" i="51"/>
  <c r="K8" i="51"/>
  <c r="AC8" i="51" s="1"/>
  <c r="AC18" i="50"/>
  <c r="AC12" i="50"/>
  <c r="AE29" i="50"/>
  <c r="AC17" i="50"/>
  <c r="K8" i="50"/>
  <c r="Z11" i="50"/>
  <c r="Z8" i="50" s="1"/>
  <c r="AC8" i="50" l="1"/>
  <c r="AC11" i="50"/>
  <c r="Z11" i="48"/>
  <c r="Z12" i="48"/>
  <c r="K12" i="48"/>
  <c r="AC12" i="48" s="1"/>
  <c r="K11" i="48"/>
  <c r="AC11" i="48" s="1"/>
  <c r="K10" i="48"/>
  <c r="AC10" i="48" s="1"/>
  <c r="K9" i="48"/>
  <c r="AC9" i="48" s="1"/>
  <c r="Z8" i="48" l="1"/>
  <c r="K8" i="48"/>
  <c r="AC8" i="48" s="1"/>
  <c r="Z11" i="49"/>
  <c r="AC28" i="49"/>
  <c r="AC27" i="49"/>
  <c r="AC26" i="49"/>
  <c r="AC25" i="49"/>
  <c r="AC24" i="49"/>
  <c r="AC23" i="49"/>
  <c r="AC22" i="49"/>
  <c r="AC21" i="49"/>
  <c r="AC20" i="49"/>
  <c r="AC19" i="49"/>
  <c r="AC16" i="49"/>
  <c r="AC15" i="49"/>
  <c r="AC14" i="49"/>
  <c r="AC13" i="49"/>
  <c r="Z12" i="49"/>
  <c r="K10" i="49"/>
  <c r="AC10" i="49" s="1"/>
  <c r="K9" i="49"/>
  <c r="AC9" i="49" s="1"/>
  <c r="AC18" i="49" l="1"/>
  <c r="Z8" i="49"/>
  <c r="AC17" i="49"/>
  <c r="AE28" i="49"/>
  <c r="AE27" i="49"/>
  <c r="K11" i="49"/>
  <c r="AC11" i="49" s="1"/>
  <c r="K12" i="49"/>
  <c r="AC12" i="49" s="1"/>
  <c r="K12" i="47"/>
  <c r="Z12" i="47"/>
  <c r="K11" i="47"/>
  <c r="K10" i="47"/>
  <c r="AC10" i="47" s="1"/>
  <c r="K9" i="47"/>
  <c r="AC9" i="47" s="1"/>
  <c r="AC28" i="47"/>
  <c r="AC27" i="47"/>
  <c r="AC26" i="47"/>
  <c r="AC25" i="47"/>
  <c r="AC24" i="47"/>
  <c r="AC23" i="47"/>
  <c r="AC22" i="47"/>
  <c r="AC21" i="47"/>
  <c r="AC20" i="47"/>
  <c r="AC19" i="47"/>
  <c r="AC18" i="47"/>
  <c r="AC16" i="47"/>
  <c r="AC15" i="47"/>
  <c r="AC14" i="47"/>
  <c r="AC13" i="47"/>
  <c r="AE27" i="47" l="1"/>
  <c r="AE28" i="47"/>
  <c r="AE29" i="49"/>
  <c r="K8" i="49"/>
  <c r="AC8" i="49" s="1"/>
  <c r="AC12" i="47"/>
  <c r="AC17" i="47"/>
  <c r="K8" i="47"/>
  <c r="Z11" i="47"/>
  <c r="AE29" i="47" l="1"/>
  <c r="AC11" i="47"/>
  <c r="Z8" i="47"/>
  <c r="AC8" i="47" s="1"/>
  <c r="AC28" i="43" l="1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1" i="43"/>
  <c r="AC10" i="43"/>
  <c r="AC9" i="43"/>
  <c r="AE27" i="43" l="1"/>
  <c r="AE28" i="43"/>
  <c r="AC12" i="43"/>
  <c r="AE29" i="43"/>
  <c r="AC28" i="42"/>
  <c r="AC27" i="42"/>
  <c r="AC26" i="42"/>
  <c r="AC25" i="42"/>
  <c r="AC24" i="42"/>
  <c r="AC23" i="42"/>
  <c r="AC22" i="42"/>
  <c r="AC21" i="42"/>
  <c r="AC20" i="42"/>
  <c r="AC19" i="42"/>
  <c r="AC17" i="42"/>
  <c r="AC16" i="42"/>
  <c r="AC15" i="42"/>
  <c r="AC14" i="42"/>
  <c r="AC13" i="42"/>
  <c r="AC9" i="42"/>
  <c r="AC8" i="43" l="1"/>
  <c r="AE28" i="42"/>
  <c r="AC12" i="42"/>
  <c r="AE27" i="42"/>
  <c r="AC10" i="42"/>
  <c r="AC18" i="42"/>
  <c r="AC11" i="42"/>
  <c r="AE29" i="42" l="1"/>
  <c r="AC8" i="42"/>
  <c r="AC28" i="45" l="1"/>
  <c r="AC27" i="45"/>
  <c r="AC26" i="45"/>
  <c r="AC25" i="45"/>
  <c r="AC24" i="45"/>
  <c r="AC23" i="45"/>
  <c r="AC22" i="45"/>
  <c r="AC21" i="45"/>
  <c r="AC20" i="45"/>
  <c r="AC19" i="45"/>
  <c r="AC16" i="45"/>
  <c r="AC15" i="45"/>
  <c r="AC14" i="45"/>
  <c r="AC13" i="45"/>
  <c r="AC10" i="45"/>
  <c r="AC9" i="45"/>
  <c r="AE27" i="45" l="1"/>
  <c r="AE28" i="45"/>
  <c r="AC11" i="45"/>
  <c r="AC17" i="45"/>
  <c r="AC12" i="45"/>
  <c r="AC18" i="45"/>
  <c r="AE29" i="45" l="1"/>
  <c r="AC8" i="45"/>
  <c r="AC28" i="41" l="1"/>
  <c r="AC27" i="41"/>
  <c r="AC26" i="41"/>
  <c r="AC25" i="41"/>
  <c r="AC24" i="41"/>
  <c r="AC23" i="41"/>
  <c r="AC22" i="41"/>
  <c r="AC21" i="41"/>
  <c r="AC20" i="41"/>
  <c r="AC19" i="41"/>
  <c r="AC18" i="41"/>
  <c r="K12" i="41"/>
  <c r="AC17" i="41"/>
  <c r="AC16" i="41"/>
  <c r="AC15" i="41"/>
  <c r="AC14" i="41"/>
  <c r="AC13" i="41"/>
  <c r="Z12" i="41"/>
  <c r="Z11" i="41"/>
  <c r="K11" i="41"/>
  <c r="K10" i="41"/>
  <c r="AC10" i="41" s="1"/>
  <c r="K9" i="41"/>
  <c r="AC9" i="41" s="1"/>
  <c r="AE28" i="41" l="1"/>
  <c r="AE27" i="41"/>
  <c r="AE29" i="41" s="1"/>
  <c r="Z8" i="41"/>
  <c r="AC11" i="41"/>
  <c r="K8" i="41"/>
  <c r="AC12" i="41"/>
  <c r="AC8" i="41" l="1"/>
  <c r="P6" i="1"/>
  <c r="P7" i="1" l="1"/>
</calcChain>
</file>

<file path=xl/sharedStrings.xml><?xml version="1.0" encoding="utf-8"?>
<sst xmlns="http://schemas.openxmlformats.org/spreadsheetml/2006/main" count="570" uniqueCount="55">
  <si>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</si>
  <si>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</si>
  <si>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</si>
  <si>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</si>
  <si>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</si>
  <si>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</si>
  <si>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</si>
  <si>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</si>
  <si>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</si>
  <si>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</si>
  <si>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</si>
  <si>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</si>
  <si>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</si>
  <si>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</si>
  <si>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</si>
  <si>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</si>
  <si>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</si>
  <si>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</si>
  <si>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</si>
  <si>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</si>
  <si>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</si>
  <si>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</si>
  <si>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</si>
  <si>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</si>
  <si>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</si>
  <si>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</si>
  <si>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</si>
  <si>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ФАКТИЧЕСКИЙ ПОЛЕЗНЫЙ ОТПУСК ЭЛЕКТРИЧЕСКОЙ ЭНЕРГИИ (МОЩНОСТИ) ПО СЕТЯМ ОАО  "ОБОРОНЭНЕРГО"</t>
  </si>
  <si>
    <t>в том числе:                                                         потребители юридические лица</t>
  </si>
  <si>
    <t>НН (кВТ.ч)</t>
  </si>
  <si>
    <t>Факт 2019 год( кВт*ч)</t>
  </si>
  <si>
    <t>за Январь  2019 года</t>
  </si>
  <si>
    <t>за Январь 2019 года</t>
  </si>
  <si>
    <t>за Февраль  2019 года</t>
  </si>
  <si>
    <t>за Февраль 2019 года</t>
  </si>
  <si>
    <t>за Март  2019 года</t>
  </si>
  <si>
    <t>за Март 2019 года</t>
  </si>
  <si>
    <t>за Апрель  2019 года</t>
  </si>
  <si>
    <t>за Апрель 2019 года</t>
  </si>
  <si>
    <t>за Май  2019 года</t>
  </si>
  <si>
    <t>за Май 2019 года</t>
  </si>
  <si>
    <t>за Июнь  2019 года</t>
  </si>
  <si>
    <t>за Июнь 2019 года</t>
  </si>
  <si>
    <t>за Июль  2019 года</t>
  </si>
  <si>
    <t>за Июль 2019 года</t>
  </si>
  <si>
    <t>за Август  2019 года</t>
  </si>
  <si>
    <t>за Август 2019 года</t>
  </si>
  <si>
    <t>за Сентябрь  2019 года</t>
  </si>
  <si>
    <t>за Сентябрь 2019 года</t>
  </si>
  <si>
    <t>за Октябрь  2019 года</t>
  </si>
  <si>
    <t>за Октябрь 2019 года</t>
  </si>
  <si>
    <t>за Ноябрь  2019 года</t>
  </si>
  <si>
    <t>за Ноябрь 2019 года</t>
  </si>
  <si>
    <t>за Декабрь  2019 года</t>
  </si>
  <si>
    <t>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</si>
</sst>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7" fillId="0" borderId="0" xfId="0" applyFont="1"/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tabSelected="1" topLeftCell="A3" workbookViewId="0">
      <selection activeCell="O6" sqref="O6"/>
    </sheetView>
  </sheetViews>
  <sheetFormatPr defaultRowHeight="15" x14ac:dyDescent="0.25"/>
  <cols>
    <col min="4" max="4" width="11" customWidth="1"/>
    <col min="5" max="5" width="11.140625" bestFit="1" customWidth="1"/>
    <col min="6" max="7" width="9.85546875" bestFit="1" customWidth="1"/>
    <col min="11" max="11" width="9.85546875" bestFit="1" customWidth="1"/>
    <col min="12" max="12" width="11" customWidth="1"/>
    <col min="13" max="13" width="10.85546875" customWidth="1"/>
    <col min="14" max="14" width="10.42578125" customWidth="1"/>
    <col min="15" max="15" width="11.42578125" customWidth="1"/>
    <col min="16" max="16" width="12.140625" customWidth="1"/>
  </cols>
  <sheetData>
    <row r="2" spans="1:16" ht="15.7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6" ht="15.75" x14ac:dyDescent="0.25">
      <c r="A4" s="7" t="s">
        <v>30</v>
      </c>
      <c r="B4" s="7"/>
      <c r="C4" s="7"/>
      <c r="D4" s="7"/>
    </row>
    <row r="5" spans="1:16" x14ac:dyDescent="0.25">
      <c r="A5" s="8" t="s">
        <v>1</v>
      </c>
      <c r="B5" s="8"/>
      <c r="C5" s="8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9" t="s">
        <v>15</v>
      </c>
      <c r="B6" s="10"/>
      <c r="C6" s="11"/>
      <c r="D6" s="4">
        <v>11938445</v>
      </c>
      <c r="E6" s="4">
        <v>10933344</v>
      </c>
      <c r="F6" s="4">
        <v>11156539</v>
      </c>
      <c r="G6" s="4">
        <v>10014912</v>
      </c>
      <c r="H6" s="4">
        <v>9081311</v>
      </c>
      <c r="I6" s="4">
        <v>9488698</v>
      </c>
      <c r="J6" s="4">
        <v>9218331</v>
      </c>
      <c r="K6" s="4">
        <v>9434247</v>
      </c>
      <c r="L6" s="4">
        <v>10096220</v>
      </c>
      <c r="M6" s="4">
        <v>10716494</v>
      </c>
      <c r="N6" s="4">
        <v>11102856</v>
      </c>
      <c r="O6" s="4">
        <v>11679189</v>
      </c>
      <c r="P6" s="4">
        <f>SUM(D6:O6)</f>
        <v>124860586</v>
      </c>
    </row>
    <row r="7" spans="1:16" ht="44.25" customHeight="1" x14ac:dyDescent="0.25">
      <c r="A7" s="8" t="s">
        <v>16</v>
      </c>
      <c r="B7" s="8"/>
      <c r="C7" s="8"/>
      <c r="D7" s="4">
        <v>4889696</v>
      </c>
      <c r="E7" s="4">
        <v>4586913</v>
      </c>
      <c r="F7" s="4">
        <v>4783889</v>
      </c>
      <c r="G7" s="4">
        <v>4430377</v>
      </c>
      <c r="H7" s="4">
        <v>4121606</v>
      </c>
      <c r="I7" s="4">
        <v>4243672</v>
      </c>
      <c r="J7" s="4">
        <v>4014186</v>
      </c>
      <c r="K7" s="4">
        <v>4052664</v>
      </c>
      <c r="L7" s="4">
        <v>4259281</v>
      </c>
      <c r="M7" s="4">
        <v>4178549</v>
      </c>
      <c r="N7" s="4">
        <v>4447860</v>
      </c>
      <c r="O7" s="4">
        <v>4781000</v>
      </c>
      <c r="P7" s="4">
        <f>SUM(D7:O7)</f>
        <v>52789693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8" sqref="A8:AB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31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32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11634099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304346</v>
      </c>
      <c r="AA8" s="18"/>
      <c r="AB8" s="19"/>
      <c r="AC8" s="3">
        <f>K8+Z8</f>
        <v>11938445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223160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223160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505782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505782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5259166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68186</v>
      </c>
      <c r="AA11" s="18"/>
      <c r="AB11" s="19"/>
      <c r="AC11" s="3">
        <f t="shared" si="0"/>
        <v>5327352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5645991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236160</v>
      </c>
      <c r="AA12" s="18"/>
      <c r="AB12" s="19"/>
      <c r="AC12" s="3">
        <f t="shared" si="0"/>
        <v>5882151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223160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223160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505782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505782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4217588+621466+41375+130887</f>
        <v>5011316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44577+0+10434</f>
        <v>55011</v>
      </c>
      <c r="AA17" s="18"/>
      <c r="AB17" s="19"/>
      <c r="AC17" s="3">
        <f t="shared" si="0"/>
        <v>5066327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873898+143906+10542+13862-60</f>
        <v>1042148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5947+205385</f>
        <v>211332</v>
      </c>
      <c r="AA18" s="18"/>
      <c r="AB18" s="19"/>
      <c r="AC18" s="3">
        <f t="shared" si="0"/>
        <v>1253480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243748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13175</v>
      </c>
      <c r="AA22" s="18"/>
      <c r="AB22" s="19"/>
      <c r="AC22" s="3">
        <f t="shared" si="0"/>
        <v>256923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4443261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24828</v>
      </c>
      <c r="AA23" s="18"/>
      <c r="AB23" s="19"/>
      <c r="AC23" s="3">
        <f t="shared" si="0"/>
        <v>4468089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4102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4102</v>
      </c>
      <c r="AD27" s="6"/>
      <c r="AE27" s="3">
        <f>AC22+AC27</f>
        <v>261025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160582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160582</v>
      </c>
      <c r="AD28" s="6"/>
      <c r="AE28" s="3">
        <f>AC23+AC28</f>
        <v>4628671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4889696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23" sqref="Z23:AB2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33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34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10668049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265295</v>
      </c>
      <c r="AA8" s="18"/>
      <c r="AB8" s="19"/>
      <c r="AC8" s="3">
        <f>K8+Z8</f>
        <v>10933344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170432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170432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472084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472084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4791709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57210</v>
      </c>
      <c r="AA11" s="18"/>
      <c r="AB11" s="19"/>
      <c r="AC11" s="3">
        <f t="shared" si="0"/>
        <v>4848919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5233824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208085</v>
      </c>
      <c r="AA12" s="18"/>
      <c r="AB12" s="19"/>
      <c r="AC12" s="3">
        <f t="shared" si="0"/>
        <v>5441909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170432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170432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472084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472084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3786443+624486+39913+106540</f>
        <v>4557382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33311+0+9127</f>
        <v>42438</v>
      </c>
      <c r="AA17" s="18"/>
      <c r="AB17" s="19"/>
      <c r="AC17" s="3">
        <f t="shared" si="0"/>
        <v>4599820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772216+127736+8218+12784-70</f>
        <v>920884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3975+179236</f>
        <v>183211</v>
      </c>
      <c r="AA18" s="18"/>
      <c r="AB18" s="19"/>
      <c r="AC18" s="3">
        <f t="shared" si="0"/>
        <v>1104095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230571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14772</v>
      </c>
      <c r="AA22" s="18"/>
      <c r="AB22" s="19"/>
      <c r="AC22" s="3">
        <f t="shared" si="0"/>
        <v>245343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4142273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24874</v>
      </c>
      <c r="AA23" s="18"/>
      <c r="AB23" s="19"/>
      <c r="AC23" s="3">
        <f t="shared" si="0"/>
        <v>4167147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  <c r="AE26" s="3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3756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3756</v>
      </c>
      <c r="AD27" s="6"/>
      <c r="AE27" s="3">
        <f>AC22+AC27</f>
        <v>249099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170667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170667</v>
      </c>
      <c r="AD28" s="6"/>
      <c r="AE28" s="3">
        <f>AC23+AC28</f>
        <v>4337814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4586913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8" sqref="A8:AF3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35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36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10868258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288281</v>
      </c>
      <c r="AA8" s="18"/>
      <c r="AB8" s="19"/>
      <c r="AC8" s="3">
        <f>K8+Z8</f>
        <v>11156539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156126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156126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443101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443101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4874894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63882</v>
      </c>
      <c r="AA11" s="18"/>
      <c r="AB11" s="19"/>
      <c r="AC11" s="3">
        <f t="shared" si="0"/>
        <v>4938776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5394137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224399</v>
      </c>
      <c r="AA12" s="18"/>
      <c r="AB12" s="19"/>
      <c r="AC12" s="3">
        <f t="shared" si="0"/>
        <v>5618536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156126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156126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443101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443101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3925241+597944+34513+103842</f>
        <v>4661540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36585+0+11860</f>
        <v>48445</v>
      </c>
      <c r="AA17" s="18"/>
      <c r="AB17" s="19"/>
      <c r="AC17" s="3">
        <f t="shared" si="0"/>
        <v>4709985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750188+121443+8182+16901-66</f>
        <v>896648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261+166529</f>
        <v>166790</v>
      </c>
      <c r="AA18" s="18"/>
      <c r="AB18" s="19"/>
      <c r="AC18" s="3">
        <f t="shared" si="0"/>
        <v>1063438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209922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15437</v>
      </c>
      <c r="AA22" s="18"/>
      <c r="AB22" s="19"/>
      <c r="AC22" s="3">
        <f t="shared" si="0"/>
        <v>225359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4339365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57609</v>
      </c>
      <c r="AA23" s="18"/>
      <c r="AB23" s="19"/>
      <c r="AC23" s="3">
        <f t="shared" si="0"/>
        <v>4396974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  <c r="AE26" s="3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3432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3432</v>
      </c>
      <c r="AD27" s="6"/>
      <c r="AE27" s="3">
        <f>AC22+AC27</f>
        <v>228791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158124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158124</v>
      </c>
      <c r="AD28" s="6"/>
      <c r="AE28" s="3">
        <f>AC23+AC28</f>
        <v>4555098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4783889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8" sqref="A8:AB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37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38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9775763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239149</v>
      </c>
      <c r="AA8" s="18"/>
      <c r="AB8" s="19"/>
      <c r="AC8" s="3">
        <f>K8+Z8</f>
        <v>10014912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115945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115945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488916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488916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4153378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48351</v>
      </c>
      <c r="AA11" s="18"/>
      <c r="AB11" s="19"/>
      <c r="AC11" s="3">
        <f t="shared" si="0"/>
        <v>4201729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5017524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190798</v>
      </c>
      <c r="AA12" s="18"/>
      <c r="AB12" s="19"/>
      <c r="AC12" s="3">
        <f t="shared" si="0"/>
        <v>5208322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115945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115945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488916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488916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3306572+538730+26648+100730</f>
        <v>3972680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34155+0+4236</f>
        <v>38391</v>
      </c>
      <c r="AA17" s="18"/>
      <c r="AB17" s="19"/>
      <c r="AC17" s="3">
        <f t="shared" si="0"/>
        <v>4011071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691404+118395+5856+16170-34</f>
        <v>831791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7754+129058</f>
        <v>136812</v>
      </c>
      <c r="AA18" s="18"/>
      <c r="AB18" s="19"/>
      <c r="AC18" s="3">
        <f t="shared" si="0"/>
        <v>968603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170327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9960</v>
      </c>
      <c r="AA22" s="18"/>
      <c r="AB22" s="19"/>
      <c r="AC22" s="3">
        <f t="shared" si="0"/>
        <v>180287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4050294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53986</v>
      </c>
      <c r="AA23" s="18"/>
      <c r="AB23" s="19"/>
      <c r="AC23" s="3">
        <f t="shared" si="0"/>
        <v>4104280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  <c r="AE26" s="3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10371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10371</v>
      </c>
      <c r="AD27" s="6"/>
      <c r="AE27" s="3">
        <f>AC22+AC27</f>
        <v>190658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135439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135439</v>
      </c>
      <c r="AD28" s="6"/>
      <c r="AE28" s="3">
        <f>AC23+AC28</f>
        <v>4239719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4430377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E30" s="3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A8" sqref="A8:AE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39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40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8910319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170992</v>
      </c>
      <c r="AA8" s="18"/>
      <c r="AB8" s="19"/>
      <c r="AC8" s="3">
        <f>K8+Z8</f>
        <v>9081311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97554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97554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421534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421534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3625260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48759</v>
      </c>
      <c r="AA11" s="18"/>
      <c r="AB11" s="19"/>
      <c r="AC11" s="3">
        <f t="shared" si="0"/>
        <v>3674019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4765971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122233</v>
      </c>
      <c r="AA12" s="18"/>
      <c r="AB12" s="19"/>
      <c r="AC12" s="3">
        <f t="shared" si="0"/>
        <v>4888204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97554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97554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421534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421534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2922593+433844+22472+103054</f>
        <v>3481963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35578+0+5268</f>
        <v>40846</v>
      </c>
      <c r="AA17" s="18"/>
      <c r="AB17" s="19"/>
      <c r="AC17" s="3">
        <f t="shared" si="0"/>
        <v>3522809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719707+98098+6962+17163-60</f>
        <v>841870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3825+72113</f>
        <v>75938</v>
      </c>
      <c r="AA18" s="18"/>
      <c r="AB18" s="19"/>
      <c r="AC18" s="3">
        <f t="shared" si="0"/>
        <v>917808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129924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7913</v>
      </c>
      <c r="AA22" s="18"/>
      <c r="AB22" s="19"/>
      <c r="AC22" s="3">
        <f t="shared" si="0"/>
        <v>137837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3784188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46295</v>
      </c>
      <c r="AA23" s="18"/>
      <c r="AB23" s="19"/>
      <c r="AC23" s="3">
        <f t="shared" si="0"/>
        <v>3830483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13373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13373</v>
      </c>
      <c r="AD27" s="6"/>
      <c r="AE27" s="3">
        <f>AC22+AC27</f>
        <v>151210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139913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139913</v>
      </c>
      <c r="AD28" s="6"/>
      <c r="AE28" s="3">
        <f>AC23+AC28</f>
        <v>3970396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4121606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17" sqref="K17:M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41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42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9319015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169683</v>
      </c>
      <c r="AA8" s="18"/>
      <c r="AB8" s="19"/>
      <c r="AC8" s="3">
        <f>K8+Z8</f>
        <v>9488698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82172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82172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397043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397043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3833134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52138</v>
      </c>
      <c r="AA11" s="18"/>
      <c r="AB11" s="19"/>
      <c r="AC11" s="3">
        <f t="shared" si="0"/>
        <v>3885272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5006666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117545</v>
      </c>
      <c r="AA12" s="18"/>
      <c r="AB12" s="19"/>
      <c r="AC12" s="3">
        <f t="shared" si="0"/>
        <v>5124211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v>82172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82172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v>397043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397043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3187288+392864+24072+89855</f>
        <v>3694079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36076+0+4229</f>
        <v>40305</v>
      </c>
      <c r="AA17" s="18"/>
      <c r="AB17" s="19"/>
      <c r="AC17" s="3">
        <f t="shared" si="0"/>
        <v>3734384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828880+105613+8925+17470-34</f>
        <v>960854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9632+60941</f>
        <v>70573</v>
      </c>
      <c r="AA18" s="18"/>
      <c r="AB18" s="19"/>
      <c r="AC18" s="3">
        <f t="shared" si="0"/>
        <v>1031427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117621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11833</v>
      </c>
      <c r="AA22" s="18"/>
      <c r="AB22" s="19"/>
      <c r="AC22" s="3">
        <f t="shared" si="0"/>
        <v>129454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3922037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v>46972</v>
      </c>
      <c r="AA23" s="18"/>
      <c r="AB23" s="19"/>
      <c r="AC23" s="3">
        <f t="shared" si="0"/>
        <v>3969009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21434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21434</v>
      </c>
      <c r="AD27" s="6"/>
      <c r="AE27" s="3">
        <f>AC22+AC27</f>
        <v>150888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123775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123775</v>
      </c>
      <c r="AD28" s="6"/>
      <c r="AE28" s="3">
        <f>AC23+AC28</f>
        <v>4092784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4243672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17" sqref="K17:M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43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44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9057899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160432</v>
      </c>
      <c r="AA8" s="18"/>
      <c r="AB8" s="19"/>
      <c r="AC8" s="3">
        <f>K8+Z8</f>
        <v>9218331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89996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89996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511867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511867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3694048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50931</v>
      </c>
      <c r="AA11" s="18"/>
      <c r="AB11" s="19"/>
      <c r="AC11" s="3">
        <f t="shared" si="0"/>
        <v>3744979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4761988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109501</v>
      </c>
      <c r="AA12" s="18"/>
      <c r="AB12" s="19"/>
      <c r="AC12" s="3">
        <f t="shared" si="0"/>
        <v>4871489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6299+83697</f>
        <v>89996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89996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452491+59376</f>
        <v>511867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511867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3127593+324685+29208+89639</f>
        <v>3571125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41247+3825</f>
        <v>45072</v>
      </c>
      <c r="AA17" s="18"/>
      <c r="AB17" s="19"/>
      <c r="AC17" s="3">
        <f t="shared" si="0"/>
        <v>3616197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786573+104033+10073+19336-37</f>
        <v>919978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3903+62204</f>
        <v>66107</v>
      </c>
      <c r="AA18" s="18"/>
      <c r="AB18" s="19"/>
      <c r="AC18" s="3">
        <f t="shared" si="0"/>
        <v>986085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f>104991</f>
        <v>104991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f>5859</f>
        <v>5859</v>
      </c>
      <c r="AA22" s="18"/>
      <c r="AB22" s="19"/>
      <c r="AC22" s="3">
        <f t="shared" si="0"/>
        <v>110850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3731868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18850+24544</f>
        <v>43394</v>
      </c>
      <c r="AA23" s="18"/>
      <c r="AB23" s="19"/>
      <c r="AC23" s="3">
        <f t="shared" si="0"/>
        <v>3775262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f>15396+2536</f>
        <v>17932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17932</v>
      </c>
      <c r="AD27" s="6"/>
      <c r="AE27" s="3">
        <f>AC22+AC27</f>
        <v>128782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110142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110142</v>
      </c>
      <c r="AD28" s="6"/>
      <c r="AE28" s="3">
        <f>AC23+AC28</f>
        <v>3885404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4014186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16" sqref="K16:M1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45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46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9265293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168954</v>
      </c>
      <c r="AA8" s="18"/>
      <c r="AB8" s="19"/>
      <c r="AC8" s="3">
        <f>K8+Z8</f>
        <v>9434247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109572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109572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538003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538003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3821376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45295</v>
      </c>
      <c r="AA11" s="18"/>
      <c r="AB11" s="19"/>
      <c r="AC11" s="3">
        <f t="shared" si="0"/>
        <v>3866671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4796342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123659</v>
      </c>
      <c r="AA12" s="18"/>
      <c r="AB12" s="19"/>
      <c r="AC12" s="3">
        <f t="shared" si="0"/>
        <v>4920001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6768+102804</f>
        <v>109572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109572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478111+59892</f>
        <v>538003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538003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3219420+338411+71001+77435</f>
        <v>3706267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36414+3577</f>
        <v>39991</v>
      </c>
      <c r="AA17" s="18"/>
      <c r="AB17" s="19"/>
      <c r="AC17" s="3">
        <f t="shared" si="0"/>
        <v>3746258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780160+100051+9309+20698-38</f>
        <v>910180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3955+73615</f>
        <v>77570</v>
      </c>
      <c r="AA18" s="18"/>
      <c r="AB18" s="19"/>
      <c r="AC18" s="3">
        <f t="shared" si="0"/>
        <v>987750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f>115109</f>
        <v>115109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f>5304</f>
        <v>5304</v>
      </c>
      <c r="AA22" s="18"/>
      <c r="AB22" s="19"/>
      <c r="AC22" s="3">
        <f t="shared" si="0"/>
        <v>120413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f>3886162</f>
        <v>3886162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21016+25073</f>
        <v>46089</v>
      </c>
      <c r="AA23" s="18"/>
      <c r="AB23" s="19"/>
      <c r="AC23" s="3">
        <f t="shared" si="0"/>
        <v>3932251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/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0</v>
      </c>
      <c r="AD27" s="6"/>
      <c r="AE27" s="3">
        <f>AC22+AC27</f>
        <v>120413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/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0</v>
      </c>
      <c r="AD28" s="6"/>
      <c r="AE28" s="3">
        <f>AC23+AC28</f>
        <v>3932251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4052664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17" sqref="K17:M17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47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48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9908103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188117</v>
      </c>
      <c r="AA8" s="18"/>
      <c r="AB8" s="19"/>
      <c r="AC8" s="3">
        <f>K8+Z8</f>
        <v>10096220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133716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133716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601571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601571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4297168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53168</v>
      </c>
      <c r="AA11" s="18"/>
      <c r="AB11" s="19"/>
      <c r="AC11" s="3">
        <f t="shared" si="0"/>
        <v>4350336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4875648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134949</v>
      </c>
      <c r="AA12" s="18"/>
      <c r="AB12" s="19"/>
      <c r="AC12" s="3">
        <f t="shared" si="0"/>
        <v>5010597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126256+7460</f>
        <v>133716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133716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547367+54204</f>
        <v>601571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601571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52195+466149+3546598+73945</f>
        <v>4138887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39800+5079</f>
        <v>44879</v>
      </c>
      <c r="AA17" s="18"/>
      <c r="AB17" s="19"/>
      <c r="AC17" s="3">
        <f t="shared" si="0"/>
        <v>4183766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8619+120654+686968+18804-30</f>
        <v>835015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3434+79437</f>
        <v>82871</v>
      </c>
      <c r="AA18" s="18"/>
      <c r="AB18" s="19"/>
      <c r="AC18" s="3">
        <f t="shared" si="0"/>
        <v>917886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144225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8289</v>
      </c>
      <c r="AA22" s="18"/>
      <c r="AB22" s="19"/>
      <c r="AC22" s="3">
        <f t="shared" si="0"/>
        <v>152514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3903422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22529+29549</f>
        <v>52078</v>
      </c>
      <c r="AA23" s="18"/>
      <c r="AB23" s="19"/>
      <c r="AC23" s="3">
        <f t="shared" si="0"/>
        <v>3955500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14056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14056</v>
      </c>
      <c r="AD27" s="6"/>
      <c r="AE27" s="3">
        <f>AC22+AC27</f>
        <v>166570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137211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137211</v>
      </c>
      <c r="AD28" s="6"/>
      <c r="AE28" s="3">
        <f>AC23+AC28</f>
        <v>4092711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4259281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41" sqref="K4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49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50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10494292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222202</v>
      </c>
      <c r="AA8" s="18"/>
      <c r="AB8" s="19"/>
      <c r="AC8" s="3">
        <f>K8+Z8</f>
        <v>10716494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169083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169083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671949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671949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4841904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51077</v>
      </c>
      <c r="AA11" s="18"/>
      <c r="AB11" s="19"/>
      <c r="AC11" s="3">
        <f t="shared" si="0"/>
        <v>4892981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4811356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171125</v>
      </c>
      <c r="AA12" s="18"/>
      <c r="AB12" s="19"/>
      <c r="AC12" s="3">
        <f t="shared" si="0"/>
        <v>4982481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9119+159964</f>
        <v>169083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169083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629085+42864</f>
        <v>671949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671949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3974532+565957+33112+89687</f>
        <v>4663288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35364+7117</f>
        <v>42481</v>
      </c>
      <c r="AA17" s="18"/>
      <c r="AB17" s="19"/>
      <c r="AC17" s="3">
        <f t="shared" si="0"/>
        <v>4705769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698047+147444+8923+19732-52</f>
        <v>874094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3106+113944</f>
        <v>117050</v>
      </c>
      <c r="AA18" s="18"/>
      <c r="AB18" s="19"/>
      <c r="AC18" s="3">
        <f t="shared" si="0"/>
        <v>991144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f>170521</f>
        <v>170521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8596</v>
      </c>
      <c r="AA22" s="18"/>
      <c r="AB22" s="19"/>
      <c r="AC22" s="3">
        <f t="shared" si="0"/>
        <v>179117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3797578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20585+33490</f>
        <v>54075</v>
      </c>
      <c r="AA23" s="18"/>
      <c r="AB23" s="19"/>
      <c r="AC23" s="3">
        <f t="shared" si="0"/>
        <v>3851653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v>8095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8095</v>
      </c>
      <c r="AD27" s="6"/>
      <c r="AE27" s="3">
        <f>AC22+AC27</f>
        <v>187212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v>139684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139684</v>
      </c>
      <c r="AD28" s="6"/>
      <c r="AE28" s="3">
        <f>AC23+AC28</f>
        <v>3991337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4178549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K8" sqref="K8:M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51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52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10835773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267083</v>
      </c>
      <c r="AA8" s="18"/>
      <c r="AB8" s="19"/>
      <c r="AC8" s="3">
        <f>K8+Z8</f>
        <v>11102856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185910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185910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639324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639324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4925978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60434</v>
      </c>
      <c r="AA11" s="18"/>
      <c r="AB11" s="19"/>
      <c r="AC11" s="3">
        <f t="shared" si="0"/>
        <v>4986412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5084561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206649</v>
      </c>
      <c r="AA12" s="18"/>
      <c r="AB12" s="19"/>
      <c r="AC12" s="3">
        <f t="shared" si="0"/>
        <v>5291210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8699+177211</f>
        <v>185910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185910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601980+37344</f>
        <v>639324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639324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4031463+585164+29444+77211</f>
        <v>4723282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38688+7613</f>
        <v>46301</v>
      </c>
      <c r="AA17" s="18"/>
      <c r="AB17" s="19"/>
      <c r="AC17" s="3">
        <f t="shared" si="0"/>
        <v>4769583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741818+136054+10511+18617-50</f>
        <v>906950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3140+150089</f>
        <v>153229</v>
      </c>
      <c r="AA18" s="18"/>
      <c r="AB18" s="19"/>
      <c r="AC18" s="3">
        <f t="shared" si="0"/>
        <v>1060179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f>194478</f>
        <v>194478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14133</v>
      </c>
      <c r="AA22" s="18"/>
      <c r="AB22" s="19"/>
      <c r="AC22" s="3">
        <f t="shared" si="0"/>
        <v>208611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f>4039876</f>
        <v>4039876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30033+23387</f>
        <v>53420</v>
      </c>
      <c r="AA23" s="18"/>
      <c r="AB23" s="19"/>
      <c r="AC23" s="3">
        <f t="shared" si="0"/>
        <v>4093296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f>8218</f>
        <v>8218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8218</v>
      </c>
      <c r="AD27" s="6"/>
      <c r="AE27" s="3">
        <f>AC22+AC27</f>
        <v>216829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f>137735</f>
        <v>137735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137735</v>
      </c>
      <c r="AD28" s="6"/>
      <c r="AE28" s="3">
        <f>AC23+AC28</f>
        <v>4231031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4447860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B2:L4"/>
    <mergeCell ref="Q2:AA4"/>
    <mergeCell ref="E6:K6"/>
    <mergeCell ref="T6:Z6"/>
    <mergeCell ref="A8:J8"/>
    <mergeCell ref="K8:M8"/>
    <mergeCell ref="P8:Y8"/>
    <mergeCell ref="Z8:AB8"/>
    <mergeCell ref="A9:J9"/>
    <mergeCell ref="K9:M9"/>
    <mergeCell ref="P9:Y9"/>
    <mergeCell ref="Z9:AB9"/>
    <mergeCell ref="A10:J10"/>
    <mergeCell ref="K10:M10"/>
    <mergeCell ref="P10:Y10"/>
    <mergeCell ref="Z10:AB10"/>
    <mergeCell ref="A11:J11"/>
    <mergeCell ref="K11:M11"/>
    <mergeCell ref="P11:Y11"/>
    <mergeCell ref="Z11:AB11"/>
    <mergeCell ref="A12:J12"/>
    <mergeCell ref="K12:M12"/>
    <mergeCell ref="P12:Y12"/>
    <mergeCell ref="Z12:AB12"/>
    <mergeCell ref="A13:M13"/>
    <mergeCell ref="P13:AB13"/>
    <mergeCell ref="A14:J14"/>
    <mergeCell ref="K14:M14"/>
    <mergeCell ref="P14:Y14"/>
    <mergeCell ref="Z14:AB14"/>
    <mergeCell ref="A15:J15"/>
    <mergeCell ref="K15:M15"/>
    <mergeCell ref="P15:Y15"/>
    <mergeCell ref="Z15:AB15"/>
    <mergeCell ref="A16:J16"/>
    <mergeCell ref="K16:M16"/>
    <mergeCell ref="P16:Y16"/>
    <mergeCell ref="Z16:AB16"/>
    <mergeCell ref="A17:J17"/>
    <mergeCell ref="K17:M17"/>
    <mergeCell ref="P17:Y17"/>
    <mergeCell ref="Z17:AB17"/>
    <mergeCell ref="A18:J18"/>
    <mergeCell ref="K18:M18"/>
    <mergeCell ref="P18:Y18"/>
    <mergeCell ref="Z18:AB18"/>
    <mergeCell ref="A19:J19"/>
    <mergeCell ref="K19:M19"/>
    <mergeCell ref="P19:Y19"/>
    <mergeCell ref="Z19:AB19"/>
    <mergeCell ref="A20:J20"/>
    <mergeCell ref="K20:M20"/>
    <mergeCell ref="P20:Y20"/>
    <mergeCell ref="Z20:AB20"/>
    <mergeCell ref="A21:J21"/>
    <mergeCell ref="K21:M21"/>
    <mergeCell ref="P21:Y21"/>
    <mergeCell ref="Z21:AB21"/>
    <mergeCell ref="A22:J22"/>
    <mergeCell ref="K22:M22"/>
    <mergeCell ref="P22:Y22"/>
    <mergeCell ref="Z22:AB22"/>
    <mergeCell ref="A23:J23"/>
    <mergeCell ref="K23:M23"/>
    <mergeCell ref="P23:Y23"/>
    <mergeCell ref="Z23:AB23"/>
    <mergeCell ref="A24:J24"/>
    <mergeCell ref="K24:M24"/>
    <mergeCell ref="P24:Y24"/>
    <mergeCell ref="Z24:AB24"/>
    <mergeCell ref="A25:J25"/>
    <mergeCell ref="K25:M25"/>
    <mergeCell ref="P25:Y25"/>
    <mergeCell ref="Z25:AB25"/>
    <mergeCell ref="A26:J26"/>
    <mergeCell ref="K26:M26"/>
    <mergeCell ref="P26:Y26"/>
    <mergeCell ref="Z26:AB26"/>
    <mergeCell ref="A27:J27"/>
    <mergeCell ref="K27:M27"/>
    <mergeCell ref="P27:Y27"/>
    <mergeCell ref="Z27:AB27"/>
    <mergeCell ref="A28:J28"/>
    <mergeCell ref="K28:M28"/>
    <mergeCell ref="P28:Y28"/>
    <mergeCell ref="Z28:AB2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selection activeCell="Z8" activeCellId="1" sqref="K8:M8 Z8:AB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  <col min="23" max="23" width="1.140625" customWidth="1"/>
    <col min="24" max="25" width="9.140625" hidden="1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0" ht="15" customHeight="1" x14ac:dyDescent="0.25">
      <c r="A2" s="5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5"/>
      <c r="N2" s="5"/>
      <c r="O2" s="5"/>
      <c r="P2" s="5"/>
      <c r="Q2" s="12" t="s">
        <v>27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5"/>
    </row>
    <row r="3" spans="1:30" x14ac:dyDescent="0.25">
      <c r="A3" s="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5"/>
      <c r="N3" s="5"/>
      <c r="O3" s="5"/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5"/>
    </row>
    <row r="4" spans="1:30" x14ac:dyDescent="0.25">
      <c r="A4" s="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3"/>
      <c r="AD5" s="6"/>
    </row>
    <row r="6" spans="1:30" x14ac:dyDescent="0.25">
      <c r="A6" s="5"/>
      <c r="B6" s="5"/>
      <c r="C6" s="5"/>
      <c r="D6" s="5"/>
      <c r="E6" s="13" t="s">
        <v>53</v>
      </c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13" t="s">
        <v>54</v>
      </c>
      <c r="U6" s="13"/>
      <c r="V6" s="13"/>
      <c r="W6" s="13"/>
      <c r="X6" s="13"/>
      <c r="Y6" s="13"/>
      <c r="Z6" s="13"/>
      <c r="AA6" s="5"/>
      <c r="AB6" s="5"/>
      <c r="AC6" s="3"/>
      <c r="AD6" s="6"/>
    </row>
    <row r="7" spans="1:3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25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 t="s">
        <v>25</v>
      </c>
      <c r="AC7" s="3"/>
      <c r="AD7" s="6"/>
    </row>
    <row r="8" spans="1:30" x14ac:dyDescent="0.25">
      <c r="A8" s="14" t="s">
        <v>18</v>
      </c>
      <c r="B8" s="15"/>
      <c r="C8" s="15"/>
      <c r="D8" s="15"/>
      <c r="E8" s="15"/>
      <c r="F8" s="15"/>
      <c r="G8" s="15"/>
      <c r="H8" s="15"/>
      <c r="I8" s="15"/>
      <c r="J8" s="16"/>
      <c r="K8" s="17">
        <f>K10+K11+K12+K9</f>
        <v>11377680</v>
      </c>
      <c r="L8" s="18"/>
      <c r="M8" s="19"/>
      <c r="N8" s="5"/>
      <c r="O8" s="5"/>
      <c r="P8" s="14" t="s">
        <v>18</v>
      </c>
      <c r="Q8" s="15"/>
      <c r="R8" s="15"/>
      <c r="S8" s="15"/>
      <c r="T8" s="15"/>
      <c r="U8" s="15"/>
      <c r="V8" s="15"/>
      <c r="W8" s="15"/>
      <c r="X8" s="15"/>
      <c r="Y8" s="16"/>
      <c r="Z8" s="17">
        <f>Z10+Z11+Z12+Z9</f>
        <v>301509</v>
      </c>
      <c r="AA8" s="18"/>
      <c r="AB8" s="19"/>
      <c r="AC8" s="3">
        <f>K8+Z8</f>
        <v>11679189</v>
      </c>
      <c r="AD8" s="6"/>
    </row>
    <row r="9" spans="1:30" x14ac:dyDescent="0.2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9"/>
      <c r="K9" s="17">
        <f>K15</f>
        <v>214941</v>
      </c>
      <c r="L9" s="18"/>
      <c r="M9" s="19"/>
      <c r="N9" s="5"/>
      <c r="O9" s="5"/>
      <c r="P9" s="17" t="s">
        <v>19</v>
      </c>
      <c r="Q9" s="18"/>
      <c r="R9" s="18"/>
      <c r="S9" s="18"/>
      <c r="T9" s="18"/>
      <c r="U9" s="18"/>
      <c r="V9" s="18"/>
      <c r="W9" s="18"/>
      <c r="X9" s="18"/>
      <c r="Y9" s="19"/>
      <c r="Z9" s="17"/>
      <c r="AA9" s="18"/>
      <c r="AB9" s="19"/>
      <c r="AC9" s="3">
        <f t="shared" ref="AC9:AC28" si="0">K9+Z9</f>
        <v>214941</v>
      </c>
      <c r="AD9" s="6"/>
    </row>
    <row r="10" spans="1:30" x14ac:dyDescent="0.25">
      <c r="A10" s="17" t="s">
        <v>20</v>
      </c>
      <c r="B10" s="18"/>
      <c r="C10" s="18"/>
      <c r="D10" s="18"/>
      <c r="E10" s="18"/>
      <c r="F10" s="18"/>
      <c r="G10" s="18"/>
      <c r="H10" s="18"/>
      <c r="I10" s="18"/>
      <c r="J10" s="19"/>
      <c r="K10" s="17">
        <f>K16</f>
        <v>648883</v>
      </c>
      <c r="L10" s="18"/>
      <c r="M10" s="19"/>
      <c r="N10" s="5"/>
      <c r="O10" s="5"/>
      <c r="P10" s="17" t="s">
        <v>20</v>
      </c>
      <c r="Q10" s="18"/>
      <c r="R10" s="18"/>
      <c r="S10" s="18"/>
      <c r="T10" s="18"/>
      <c r="U10" s="18"/>
      <c r="V10" s="18"/>
      <c r="W10" s="18"/>
      <c r="X10" s="18"/>
      <c r="Y10" s="19"/>
      <c r="Z10" s="17"/>
      <c r="AA10" s="18"/>
      <c r="AB10" s="19"/>
      <c r="AC10" s="3">
        <f t="shared" si="0"/>
        <v>648883</v>
      </c>
      <c r="AD10" s="6"/>
    </row>
    <row r="11" spans="1:30" x14ac:dyDescent="0.25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9"/>
      <c r="K11" s="17">
        <f>K17+K22+K27</f>
        <v>5095070</v>
      </c>
      <c r="L11" s="18"/>
      <c r="M11" s="19"/>
      <c r="N11" s="5"/>
      <c r="O11" s="5"/>
      <c r="P11" s="17" t="s">
        <v>21</v>
      </c>
      <c r="Q11" s="18"/>
      <c r="R11" s="18"/>
      <c r="S11" s="18"/>
      <c r="T11" s="18"/>
      <c r="U11" s="18"/>
      <c r="V11" s="18"/>
      <c r="W11" s="18"/>
      <c r="X11" s="18"/>
      <c r="Y11" s="19"/>
      <c r="Z11" s="17">
        <f>Z17+Z22+Z27</f>
        <v>75780</v>
      </c>
      <c r="AA11" s="18"/>
      <c r="AB11" s="19"/>
      <c r="AC11" s="3">
        <f t="shared" si="0"/>
        <v>5170850</v>
      </c>
      <c r="AD11" s="6"/>
    </row>
    <row r="12" spans="1:30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7">
        <f>K18+K23+K28</f>
        <v>5418786</v>
      </c>
      <c r="L12" s="18"/>
      <c r="M12" s="19"/>
      <c r="N12" s="5"/>
      <c r="O12" s="5"/>
      <c r="P12" s="17" t="s">
        <v>29</v>
      </c>
      <c r="Q12" s="18"/>
      <c r="R12" s="18"/>
      <c r="S12" s="18"/>
      <c r="T12" s="18"/>
      <c r="U12" s="18"/>
      <c r="V12" s="18"/>
      <c r="W12" s="18"/>
      <c r="X12" s="18"/>
      <c r="Y12" s="19"/>
      <c r="Z12" s="17">
        <f>Z18+Z23+Z28</f>
        <v>225729</v>
      </c>
      <c r="AA12" s="18"/>
      <c r="AB12" s="19"/>
      <c r="AC12" s="3">
        <f t="shared" si="0"/>
        <v>5644515</v>
      </c>
      <c r="AD12" s="6"/>
    </row>
    <row r="13" spans="1:30" x14ac:dyDescent="0.25">
      <c r="A13" s="14" t="s">
        <v>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5"/>
      <c r="O13" s="5"/>
      <c r="P13" s="14" t="s">
        <v>28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3">
        <f t="shared" si="0"/>
        <v>0</v>
      </c>
      <c r="AD13" s="6"/>
    </row>
    <row r="14" spans="1:30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7"/>
      <c r="L14" s="18"/>
      <c r="M14" s="19"/>
      <c r="N14" s="5"/>
      <c r="O14" s="5"/>
      <c r="P14" s="14"/>
      <c r="Q14" s="15"/>
      <c r="R14" s="15"/>
      <c r="S14" s="15"/>
      <c r="T14" s="15"/>
      <c r="U14" s="15"/>
      <c r="V14" s="15"/>
      <c r="W14" s="15"/>
      <c r="X14" s="15"/>
      <c r="Y14" s="16"/>
      <c r="Z14" s="17"/>
      <c r="AA14" s="18"/>
      <c r="AB14" s="19"/>
      <c r="AC14" s="3">
        <f t="shared" si="0"/>
        <v>0</v>
      </c>
      <c r="AD14" s="6"/>
    </row>
    <row r="15" spans="1:30" x14ac:dyDescent="0.25">
      <c r="A15" s="17" t="s">
        <v>19</v>
      </c>
      <c r="B15" s="18"/>
      <c r="C15" s="18"/>
      <c r="D15" s="18"/>
      <c r="E15" s="18"/>
      <c r="F15" s="18"/>
      <c r="G15" s="18"/>
      <c r="H15" s="18"/>
      <c r="I15" s="18"/>
      <c r="J15" s="19"/>
      <c r="K15" s="17">
        <f>9740+205201</f>
        <v>214941</v>
      </c>
      <c r="L15" s="18"/>
      <c r="M15" s="19"/>
      <c r="N15" s="5"/>
      <c r="O15" s="5"/>
      <c r="P15" s="17" t="s">
        <v>19</v>
      </c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9"/>
      <c r="AC15" s="3">
        <f t="shared" si="0"/>
        <v>214941</v>
      </c>
      <c r="AD15" s="6"/>
    </row>
    <row r="16" spans="1:30" x14ac:dyDescent="0.25">
      <c r="A16" s="17" t="s">
        <v>20</v>
      </c>
      <c r="B16" s="18"/>
      <c r="C16" s="18"/>
      <c r="D16" s="18"/>
      <c r="E16" s="18"/>
      <c r="F16" s="18"/>
      <c r="G16" s="18"/>
      <c r="H16" s="18"/>
      <c r="I16" s="18"/>
      <c r="J16" s="19"/>
      <c r="K16" s="17">
        <f>609667+39216</f>
        <v>648883</v>
      </c>
      <c r="L16" s="18"/>
      <c r="M16" s="19"/>
      <c r="N16" s="5"/>
      <c r="O16" s="5"/>
      <c r="P16" s="17" t="s">
        <v>20</v>
      </c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9"/>
      <c r="AC16" s="3">
        <f t="shared" si="0"/>
        <v>648883</v>
      </c>
      <c r="AD16" s="6"/>
    </row>
    <row r="17" spans="1:31" x14ac:dyDescent="0.25">
      <c r="A17" s="17" t="s">
        <v>21</v>
      </c>
      <c r="B17" s="18"/>
      <c r="C17" s="18"/>
      <c r="D17" s="18"/>
      <c r="E17" s="18"/>
      <c r="F17" s="18"/>
      <c r="G17" s="18"/>
      <c r="H17" s="18"/>
      <c r="I17" s="18"/>
      <c r="J17" s="19"/>
      <c r="K17" s="17">
        <f>4100107+657229+34862+81687</f>
        <v>4873885</v>
      </c>
      <c r="L17" s="18"/>
      <c r="M17" s="19"/>
      <c r="N17" s="5"/>
      <c r="O17" s="5"/>
      <c r="P17" s="17" t="s">
        <v>21</v>
      </c>
      <c r="Q17" s="18"/>
      <c r="R17" s="18"/>
      <c r="S17" s="18"/>
      <c r="T17" s="18"/>
      <c r="U17" s="18"/>
      <c r="V17" s="18"/>
      <c r="W17" s="18"/>
      <c r="X17" s="18"/>
      <c r="Y17" s="19"/>
      <c r="Z17" s="17">
        <f>49215+10504</f>
        <v>59719</v>
      </c>
      <c r="AA17" s="18"/>
      <c r="AB17" s="19"/>
      <c r="AC17" s="3">
        <f t="shared" si="0"/>
        <v>4933604</v>
      </c>
      <c r="AD17" s="6"/>
    </row>
    <row r="18" spans="1:31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7">
        <f>755324+143006+10012+18505-66</f>
        <v>926781</v>
      </c>
      <c r="L18" s="18"/>
      <c r="M18" s="19"/>
      <c r="N18" s="5"/>
      <c r="O18" s="5"/>
      <c r="P18" s="17" t="s">
        <v>29</v>
      </c>
      <c r="Q18" s="18"/>
      <c r="R18" s="18"/>
      <c r="S18" s="18"/>
      <c r="T18" s="18"/>
      <c r="U18" s="18"/>
      <c r="V18" s="18"/>
      <c r="W18" s="18"/>
      <c r="X18" s="18"/>
      <c r="Y18" s="19"/>
      <c r="Z18" s="17">
        <f>170100+3880</f>
        <v>173980</v>
      </c>
      <c r="AA18" s="18"/>
      <c r="AB18" s="19"/>
      <c r="AC18" s="3">
        <f t="shared" si="0"/>
        <v>1100761</v>
      </c>
      <c r="AD18" s="6"/>
    </row>
    <row r="19" spans="1:31" x14ac:dyDescent="0.25">
      <c r="A19" s="14" t="s">
        <v>23</v>
      </c>
      <c r="B19" s="15"/>
      <c r="C19" s="15"/>
      <c r="D19" s="15"/>
      <c r="E19" s="15"/>
      <c r="F19" s="15"/>
      <c r="G19" s="15"/>
      <c r="H19" s="15"/>
      <c r="I19" s="15"/>
      <c r="J19" s="16"/>
      <c r="K19" s="17"/>
      <c r="L19" s="18"/>
      <c r="M19" s="19"/>
      <c r="N19" s="5"/>
      <c r="O19" s="5"/>
      <c r="P19" s="14" t="s">
        <v>23</v>
      </c>
      <c r="Q19" s="15"/>
      <c r="R19" s="15"/>
      <c r="S19" s="15"/>
      <c r="T19" s="15"/>
      <c r="U19" s="15"/>
      <c r="V19" s="15"/>
      <c r="W19" s="15"/>
      <c r="X19" s="15"/>
      <c r="Y19" s="16"/>
      <c r="Z19" s="17"/>
      <c r="AA19" s="18"/>
      <c r="AB19" s="19"/>
      <c r="AC19" s="3">
        <f t="shared" si="0"/>
        <v>0</v>
      </c>
      <c r="AD19" s="6"/>
    </row>
    <row r="20" spans="1:31" x14ac:dyDescent="0.2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9"/>
      <c r="K20" s="17"/>
      <c r="L20" s="18"/>
      <c r="M20" s="19"/>
      <c r="N20" s="5"/>
      <c r="O20" s="5"/>
      <c r="P20" s="17" t="s">
        <v>19</v>
      </c>
      <c r="Q20" s="18"/>
      <c r="R20" s="18"/>
      <c r="S20" s="18"/>
      <c r="T20" s="18"/>
      <c r="U20" s="18"/>
      <c r="V20" s="18"/>
      <c r="W20" s="18"/>
      <c r="X20" s="18"/>
      <c r="Y20" s="19"/>
      <c r="Z20" s="17"/>
      <c r="AA20" s="18"/>
      <c r="AB20" s="19"/>
      <c r="AC20" s="3">
        <f t="shared" si="0"/>
        <v>0</v>
      </c>
      <c r="AD20" s="6"/>
    </row>
    <row r="21" spans="1:31" x14ac:dyDescent="0.25">
      <c r="A21" s="17" t="s">
        <v>20</v>
      </c>
      <c r="B21" s="18"/>
      <c r="C21" s="18"/>
      <c r="D21" s="18"/>
      <c r="E21" s="18"/>
      <c r="F21" s="18"/>
      <c r="G21" s="18"/>
      <c r="H21" s="18"/>
      <c r="I21" s="18"/>
      <c r="J21" s="19"/>
      <c r="K21" s="17"/>
      <c r="L21" s="18"/>
      <c r="M21" s="19"/>
      <c r="N21" s="5"/>
      <c r="O21" s="5"/>
      <c r="P21" s="17" t="s">
        <v>20</v>
      </c>
      <c r="Q21" s="18"/>
      <c r="R21" s="18"/>
      <c r="S21" s="18"/>
      <c r="T21" s="18"/>
      <c r="U21" s="18"/>
      <c r="V21" s="18"/>
      <c r="W21" s="18"/>
      <c r="X21" s="18"/>
      <c r="Y21" s="19"/>
      <c r="Z21" s="17"/>
      <c r="AA21" s="18"/>
      <c r="AB21" s="19"/>
      <c r="AC21" s="3">
        <f t="shared" si="0"/>
        <v>0</v>
      </c>
      <c r="AD21" s="6"/>
    </row>
    <row r="22" spans="1:31" x14ac:dyDescent="0.25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9"/>
      <c r="K22" s="17">
        <v>213547</v>
      </c>
      <c r="L22" s="18"/>
      <c r="M22" s="19"/>
      <c r="N22" s="5"/>
      <c r="O22" s="5"/>
      <c r="P22" s="17" t="s">
        <v>21</v>
      </c>
      <c r="Q22" s="18"/>
      <c r="R22" s="18"/>
      <c r="S22" s="18"/>
      <c r="T22" s="18"/>
      <c r="U22" s="18"/>
      <c r="V22" s="18"/>
      <c r="W22" s="18"/>
      <c r="X22" s="18"/>
      <c r="Y22" s="19"/>
      <c r="Z22" s="17">
        <v>16061</v>
      </c>
      <c r="AA22" s="18"/>
      <c r="AB22" s="19"/>
      <c r="AC22" s="3">
        <f t="shared" si="0"/>
        <v>229608</v>
      </c>
      <c r="AD22" s="6"/>
    </row>
    <row r="23" spans="1:31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7">
        <v>4334458</v>
      </c>
      <c r="L23" s="18"/>
      <c r="M23" s="19"/>
      <c r="N23" s="5"/>
      <c r="O23" s="5"/>
      <c r="P23" s="17" t="s">
        <v>22</v>
      </c>
      <c r="Q23" s="18"/>
      <c r="R23" s="18"/>
      <c r="S23" s="18"/>
      <c r="T23" s="18"/>
      <c r="U23" s="18"/>
      <c r="V23" s="18"/>
      <c r="W23" s="18"/>
      <c r="X23" s="18"/>
      <c r="Y23" s="19"/>
      <c r="Z23" s="17">
        <f>29657+22092</f>
        <v>51749</v>
      </c>
      <c r="AA23" s="18"/>
      <c r="AB23" s="19"/>
      <c r="AC23" s="3">
        <f t="shared" si="0"/>
        <v>4386207</v>
      </c>
      <c r="AD23" s="6"/>
    </row>
    <row r="24" spans="1:31" x14ac:dyDescent="0.25">
      <c r="A24" s="14" t="s">
        <v>24</v>
      </c>
      <c r="B24" s="15"/>
      <c r="C24" s="15"/>
      <c r="D24" s="15"/>
      <c r="E24" s="15"/>
      <c r="F24" s="15"/>
      <c r="G24" s="15"/>
      <c r="H24" s="15"/>
      <c r="I24" s="15"/>
      <c r="J24" s="16"/>
      <c r="K24" s="17"/>
      <c r="L24" s="18"/>
      <c r="M24" s="19"/>
      <c r="N24" s="5"/>
      <c r="O24" s="5"/>
      <c r="P24" s="14" t="s">
        <v>24</v>
      </c>
      <c r="Q24" s="15"/>
      <c r="R24" s="15"/>
      <c r="S24" s="15"/>
      <c r="T24" s="15"/>
      <c r="U24" s="15"/>
      <c r="V24" s="15"/>
      <c r="W24" s="15"/>
      <c r="X24" s="15"/>
      <c r="Y24" s="16"/>
      <c r="Z24" s="17"/>
      <c r="AA24" s="18"/>
      <c r="AB24" s="19"/>
      <c r="AC24" s="3">
        <f t="shared" si="0"/>
        <v>0</v>
      </c>
      <c r="AD24" s="6"/>
    </row>
    <row r="25" spans="1:31" x14ac:dyDescent="0.25">
      <c r="A25" s="17" t="s">
        <v>19</v>
      </c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9"/>
      <c r="N25" s="5"/>
      <c r="O25" s="5"/>
      <c r="P25" s="17" t="s">
        <v>19</v>
      </c>
      <c r="Q25" s="18"/>
      <c r="R25" s="18"/>
      <c r="S25" s="18"/>
      <c r="T25" s="18"/>
      <c r="U25" s="18"/>
      <c r="V25" s="18"/>
      <c r="W25" s="18"/>
      <c r="X25" s="18"/>
      <c r="Y25" s="19"/>
      <c r="Z25" s="17"/>
      <c r="AA25" s="18"/>
      <c r="AB25" s="19"/>
      <c r="AC25" s="3">
        <f t="shared" si="0"/>
        <v>0</v>
      </c>
      <c r="AD25" s="6"/>
    </row>
    <row r="26" spans="1:31" x14ac:dyDescent="0.25">
      <c r="A26" s="17" t="s">
        <v>20</v>
      </c>
      <c r="B26" s="18"/>
      <c r="C26" s="18"/>
      <c r="D26" s="18"/>
      <c r="E26" s="18"/>
      <c r="F26" s="18"/>
      <c r="G26" s="18"/>
      <c r="H26" s="18"/>
      <c r="I26" s="18"/>
      <c r="J26" s="19"/>
      <c r="K26" s="17"/>
      <c r="L26" s="18"/>
      <c r="M26" s="19"/>
      <c r="N26" s="5"/>
      <c r="O26" s="5"/>
      <c r="P26" s="17" t="s">
        <v>20</v>
      </c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9"/>
      <c r="AC26" s="3">
        <f t="shared" si="0"/>
        <v>0</v>
      </c>
      <c r="AD26" s="6"/>
    </row>
    <row r="27" spans="1:31" x14ac:dyDescent="0.25">
      <c r="A27" s="17" t="s">
        <v>21</v>
      </c>
      <c r="B27" s="18"/>
      <c r="C27" s="18"/>
      <c r="D27" s="18"/>
      <c r="E27" s="18"/>
      <c r="F27" s="18"/>
      <c r="G27" s="18"/>
      <c r="H27" s="18"/>
      <c r="I27" s="18"/>
      <c r="J27" s="19"/>
      <c r="K27" s="17">
        <f>7638</f>
        <v>7638</v>
      </c>
      <c r="L27" s="18"/>
      <c r="M27" s="19"/>
      <c r="N27" s="5"/>
      <c r="O27" s="5"/>
      <c r="P27" s="17" t="s">
        <v>21</v>
      </c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9"/>
      <c r="AC27" s="3">
        <f t="shared" si="0"/>
        <v>7638</v>
      </c>
      <c r="AD27" s="6"/>
      <c r="AE27" s="3">
        <f>AC22+AC27</f>
        <v>237246</v>
      </c>
    </row>
    <row r="28" spans="1:31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7">
        <f>157547</f>
        <v>157547</v>
      </c>
      <c r="L28" s="18"/>
      <c r="M28" s="19"/>
      <c r="N28" s="5"/>
      <c r="O28" s="5"/>
      <c r="P28" s="17" t="s">
        <v>22</v>
      </c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9"/>
      <c r="AC28" s="3">
        <f t="shared" si="0"/>
        <v>157547</v>
      </c>
      <c r="AD28" s="6"/>
      <c r="AE28" s="3">
        <f>AC23+AC28</f>
        <v>4543754</v>
      </c>
    </row>
    <row r="29" spans="1:3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3">
        <f>AE27+AE28</f>
        <v>4781000</v>
      </c>
    </row>
    <row r="30" spans="1:3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</sheetData>
  <mergeCells count="86">
    <mergeCell ref="A27:J27"/>
    <mergeCell ref="K27:M27"/>
    <mergeCell ref="P27:Y27"/>
    <mergeCell ref="Z27:AB27"/>
    <mergeCell ref="A28:J28"/>
    <mergeCell ref="K28:M28"/>
    <mergeCell ref="P28:Y28"/>
    <mergeCell ref="Z28:AB28"/>
    <mergeCell ref="A25:J25"/>
    <mergeCell ref="K25:M25"/>
    <mergeCell ref="P25:Y25"/>
    <mergeCell ref="Z25:AB25"/>
    <mergeCell ref="A26:J26"/>
    <mergeCell ref="K26:M26"/>
    <mergeCell ref="P26:Y26"/>
    <mergeCell ref="Z26:AB26"/>
    <mergeCell ref="A23:J23"/>
    <mergeCell ref="K23:M23"/>
    <mergeCell ref="P23:Y23"/>
    <mergeCell ref="Z23:AB23"/>
    <mergeCell ref="A24:J24"/>
    <mergeCell ref="K24:M24"/>
    <mergeCell ref="P24:Y24"/>
    <mergeCell ref="Z24:AB24"/>
    <mergeCell ref="A21:J21"/>
    <mergeCell ref="K21:M21"/>
    <mergeCell ref="P21:Y21"/>
    <mergeCell ref="Z21:AB21"/>
    <mergeCell ref="A22:J22"/>
    <mergeCell ref="K22:M22"/>
    <mergeCell ref="P22:Y22"/>
    <mergeCell ref="Z22:AB22"/>
    <mergeCell ref="A19:J19"/>
    <mergeCell ref="K19:M19"/>
    <mergeCell ref="P19:Y19"/>
    <mergeCell ref="Z19:AB19"/>
    <mergeCell ref="A20:J20"/>
    <mergeCell ref="K20:M20"/>
    <mergeCell ref="P20:Y20"/>
    <mergeCell ref="Z20:AB20"/>
    <mergeCell ref="A17:J17"/>
    <mergeCell ref="K17:M17"/>
    <mergeCell ref="P17:Y17"/>
    <mergeCell ref="Z17:AB17"/>
    <mergeCell ref="A18:J18"/>
    <mergeCell ref="K18:M18"/>
    <mergeCell ref="P18:Y18"/>
    <mergeCell ref="Z18:AB18"/>
    <mergeCell ref="A15:J15"/>
    <mergeCell ref="K15:M15"/>
    <mergeCell ref="P15:Y15"/>
    <mergeCell ref="Z15:AB15"/>
    <mergeCell ref="A16:J16"/>
    <mergeCell ref="K16:M16"/>
    <mergeCell ref="P16:Y16"/>
    <mergeCell ref="Z16:AB16"/>
    <mergeCell ref="A13:M13"/>
    <mergeCell ref="P13:AB13"/>
    <mergeCell ref="A14:J14"/>
    <mergeCell ref="K14:M14"/>
    <mergeCell ref="P14:Y14"/>
    <mergeCell ref="Z14:AB14"/>
    <mergeCell ref="A11:J11"/>
    <mergeCell ref="K11:M11"/>
    <mergeCell ref="P11:Y11"/>
    <mergeCell ref="Z11:AB11"/>
    <mergeCell ref="A12:J12"/>
    <mergeCell ref="K12:M12"/>
    <mergeCell ref="P12:Y12"/>
    <mergeCell ref="Z12:AB12"/>
    <mergeCell ref="A9:J9"/>
    <mergeCell ref="K9:M9"/>
    <mergeCell ref="P9:Y9"/>
    <mergeCell ref="Z9:AB9"/>
    <mergeCell ref="A10:J10"/>
    <mergeCell ref="K10:M10"/>
    <mergeCell ref="P10:Y10"/>
    <mergeCell ref="Z10:AB10"/>
    <mergeCell ref="B2:L4"/>
    <mergeCell ref="Q2:AA4"/>
    <mergeCell ref="E6:K6"/>
    <mergeCell ref="T6:Z6"/>
    <mergeCell ref="A8:J8"/>
    <mergeCell ref="K8:M8"/>
    <mergeCell ref="P8:Y8"/>
    <mergeCell ref="Z8:AB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 2019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2020-01-10T12:26:03Z</dcterms:modified>
</cp:coreProperties>
</file>