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 tabRatio="613"/>
  </bookViews>
  <sheets>
    <sheet name="ПО " sheetId="1" r:id="rId1"/>
    <sheet name="январь" sheetId="20" r:id="rId2"/>
    <sheet name="февраль" sheetId="21" r:id="rId3"/>
    <sheet name="март" sheetId="32" r:id="rId4"/>
    <sheet name="апрель" sheetId="33" r:id="rId5"/>
    <sheet name="май" sheetId="34" r:id="rId6"/>
    <sheet name="июнь" sheetId="35" r:id="rId7"/>
    <sheet name="июль " sheetId="36" r:id="rId8"/>
    <sheet name="август" sheetId="37" r:id="rId9"/>
    <sheet name="сентябрь" sheetId="38" r:id="rId10"/>
    <sheet name="октябрь " sheetId="39" r:id="rId11"/>
    <sheet name="ноябрь" sheetId="40" r:id="rId12"/>
    <sheet name="декабрь " sheetId="41" r:id="rId13"/>
  </sheets>
  <calcPr calcId="144525"/>
</workbook>
</file>

<file path=xl/calcChain.xml><?xml version="1.0" encoding="utf-8"?>
<calcChain xmlns="http://schemas.openxmlformats.org/spreadsheetml/2006/main">
  <c r="AC8" i="41" l="1"/>
  <c r="L7" i="1"/>
  <c r="M7" i="1"/>
  <c r="O7" i="1"/>
  <c r="K18" i="41"/>
  <c r="K17" i="41"/>
  <c r="AC28" i="41"/>
  <c r="AC27" i="41"/>
  <c r="AC26" i="41"/>
  <c r="AC25" i="41"/>
  <c r="AC24" i="41"/>
  <c r="AC23" i="41"/>
  <c r="AC22" i="41"/>
  <c r="AC21" i="41"/>
  <c r="AC20" i="41"/>
  <c r="AC19" i="41"/>
  <c r="AC18" i="41"/>
  <c r="K12" i="41"/>
  <c r="AC17" i="41"/>
  <c r="AC16" i="41"/>
  <c r="AC15" i="41"/>
  <c r="AC14" i="41"/>
  <c r="AC13" i="41"/>
  <c r="Z12" i="41"/>
  <c r="Z11" i="41"/>
  <c r="K11" i="41"/>
  <c r="K10" i="41"/>
  <c r="AC10" i="41" s="1"/>
  <c r="K9" i="41"/>
  <c r="AC9" i="41" s="1"/>
  <c r="Z8" i="41" l="1"/>
  <c r="AC11" i="41"/>
  <c r="K8" i="41"/>
  <c r="AC12" i="41"/>
  <c r="N7" i="1"/>
  <c r="K18" i="40"/>
  <c r="AC18" i="40" s="1"/>
  <c r="K17" i="40"/>
  <c r="AC17" i="40" s="1"/>
  <c r="K9" i="40"/>
  <c r="K10" i="40"/>
  <c r="AC10" i="40" s="1"/>
  <c r="AC28" i="40"/>
  <c r="AC27" i="40"/>
  <c r="AC26" i="40"/>
  <c r="AC25" i="40"/>
  <c r="AC24" i="40"/>
  <c r="AC23" i="40"/>
  <c r="AC22" i="40"/>
  <c r="AC21" i="40"/>
  <c r="AC20" i="40"/>
  <c r="AC19" i="40"/>
  <c r="AC16" i="40"/>
  <c r="AC15" i="40"/>
  <c r="AC14" i="40"/>
  <c r="AC13" i="40"/>
  <c r="Z12" i="40"/>
  <c r="K12" i="40"/>
  <c r="AC12" i="40" s="1"/>
  <c r="Z11" i="40"/>
  <c r="K11" i="40"/>
  <c r="AC9" i="40"/>
  <c r="AC11" i="40" l="1"/>
  <c r="K8" i="40"/>
  <c r="Z8" i="40"/>
  <c r="K18" i="39"/>
  <c r="K17" i="39"/>
  <c r="K11" i="39" s="1"/>
  <c r="AC28" i="39"/>
  <c r="AC27" i="39"/>
  <c r="AC26" i="39"/>
  <c r="AC25" i="39"/>
  <c r="AC24" i="39"/>
  <c r="AC23" i="39"/>
  <c r="AC22" i="39"/>
  <c r="AC21" i="39"/>
  <c r="AC20" i="39"/>
  <c r="AC19" i="39"/>
  <c r="K12" i="39"/>
  <c r="AC17" i="39"/>
  <c r="AC16" i="39"/>
  <c r="AC15" i="39"/>
  <c r="AC14" i="39"/>
  <c r="AC13" i="39"/>
  <c r="Z12" i="39"/>
  <c r="Z11" i="39"/>
  <c r="K10" i="39"/>
  <c r="AC10" i="39" s="1"/>
  <c r="K9" i="39"/>
  <c r="AC9" i="39" s="1"/>
  <c r="AC8" i="40" l="1"/>
  <c r="Z8" i="39"/>
  <c r="AC11" i="39"/>
  <c r="AC12" i="39"/>
  <c r="K8" i="39"/>
  <c r="AC18" i="39"/>
  <c r="AC8" i="38"/>
  <c r="K18" i="38"/>
  <c r="K17" i="38"/>
  <c r="AC28" i="38"/>
  <c r="AC27" i="38"/>
  <c r="AC26" i="38"/>
  <c r="AC25" i="38"/>
  <c r="AC24" i="38"/>
  <c r="AC23" i="38"/>
  <c r="AC22" i="38"/>
  <c r="AC21" i="38"/>
  <c r="AC20" i="38"/>
  <c r="AC19" i="38"/>
  <c r="AC18" i="38"/>
  <c r="Z11" i="38"/>
  <c r="AC16" i="38"/>
  <c r="AC15" i="38"/>
  <c r="AC14" i="38"/>
  <c r="AC13" i="38"/>
  <c r="Z12" i="38"/>
  <c r="K12" i="38"/>
  <c r="K11" i="38"/>
  <c r="K10" i="38"/>
  <c r="AC10" i="38" s="1"/>
  <c r="K9" i="38"/>
  <c r="AC9" i="38" s="1"/>
  <c r="AC8" i="39" l="1"/>
  <c r="AC12" i="38"/>
  <c r="Z8" i="38"/>
  <c r="AC11" i="38"/>
  <c r="AC17" i="38"/>
  <c r="K8" i="38"/>
  <c r="Z18" i="37"/>
  <c r="Z17" i="37"/>
  <c r="K18" i="37"/>
  <c r="K17" i="37"/>
  <c r="AC28" i="37"/>
  <c r="AC27" i="37"/>
  <c r="AC26" i="37"/>
  <c r="AC25" i="37"/>
  <c r="AC24" i="37"/>
  <c r="AC23" i="37"/>
  <c r="AC22" i="37"/>
  <c r="AC21" i="37"/>
  <c r="AC20" i="37"/>
  <c r="AC19" i="37"/>
  <c r="AC18" i="37"/>
  <c r="AC17" i="37"/>
  <c r="Z11" i="37"/>
  <c r="Z8" i="37" s="1"/>
  <c r="AC16" i="37"/>
  <c r="AC15" i="37"/>
  <c r="AC14" i="37"/>
  <c r="AC13" i="37"/>
  <c r="Z12" i="37"/>
  <c r="K12" i="37"/>
  <c r="K11" i="37"/>
  <c r="K10" i="37"/>
  <c r="AC10" i="37" s="1"/>
  <c r="K9" i="37"/>
  <c r="AC9" i="37" s="1"/>
  <c r="AC12" i="37" l="1"/>
  <c r="AC11" i="37"/>
  <c r="K8" i="37"/>
  <c r="AC8" i="37" s="1"/>
  <c r="Z17" i="36"/>
  <c r="Z18" i="36"/>
  <c r="K18" i="36"/>
  <c r="K17" i="36"/>
  <c r="AC28" i="36" l="1"/>
  <c r="AC27" i="36"/>
  <c r="AC26" i="36"/>
  <c r="AC25" i="36"/>
  <c r="AC24" i="36"/>
  <c r="AC23" i="36"/>
  <c r="AC22" i="36"/>
  <c r="AC21" i="36"/>
  <c r="AC20" i="36"/>
  <c r="AC19" i="36"/>
  <c r="AC18" i="36"/>
  <c r="AC17" i="36"/>
  <c r="AC16" i="36"/>
  <c r="AC15" i="36"/>
  <c r="AC14" i="36"/>
  <c r="AC13" i="36"/>
  <c r="Z12" i="36"/>
  <c r="K12" i="36"/>
  <c r="Z11" i="36"/>
  <c r="K11" i="36"/>
  <c r="K10" i="36"/>
  <c r="K9" i="36"/>
  <c r="AC9" i="36" s="1"/>
  <c r="AC11" i="36" l="1"/>
  <c r="Z8" i="36"/>
  <c r="AC12" i="36"/>
  <c r="K8" i="36"/>
  <c r="AC10" i="36"/>
  <c r="K18" i="35"/>
  <c r="K17" i="35"/>
  <c r="Z17" i="35"/>
  <c r="Z18" i="35"/>
  <c r="AC8" i="36" l="1"/>
  <c r="AC28" i="35"/>
  <c r="AC27" i="35"/>
  <c r="AC26" i="35"/>
  <c r="AC25" i="35"/>
  <c r="AC24" i="35"/>
  <c r="AC23" i="35"/>
  <c r="AC22" i="35"/>
  <c r="AC21" i="35"/>
  <c r="AC20" i="35"/>
  <c r="AC19" i="35"/>
  <c r="Z12" i="35"/>
  <c r="Z11" i="35"/>
  <c r="AC17" i="35"/>
  <c r="AC16" i="35"/>
  <c r="AC15" i="35"/>
  <c r="AC14" i="35"/>
  <c r="AC13" i="35"/>
  <c r="K12" i="35"/>
  <c r="K10" i="35"/>
  <c r="K9" i="35"/>
  <c r="AC9" i="35" s="1"/>
  <c r="AC12" i="35" l="1"/>
  <c r="Z8" i="35"/>
  <c r="AC10" i="35"/>
  <c r="AC18" i="35"/>
  <c r="K11" i="35"/>
  <c r="AC11" i="35" s="1"/>
  <c r="K18" i="34"/>
  <c r="Z18" i="34"/>
  <c r="Z17" i="34"/>
  <c r="K17" i="34"/>
  <c r="K11" i="34" s="1"/>
  <c r="K9" i="34"/>
  <c r="K10" i="34"/>
  <c r="AC28" i="34"/>
  <c r="AC27" i="34"/>
  <c r="AC26" i="34"/>
  <c r="AC25" i="34"/>
  <c r="AC24" i="34"/>
  <c r="AC23" i="34"/>
  <c r="AC22" i="34"/>
  <c r="AC21" i="34"/>
  <c r="AC20" i="34"/>
  <c r="AC19" i="34"/>
  <c r="AC16" i="34"/>
  <c r="AC15" i="34"/>
  <c r="AC14" i="34"/>
  <c r="AC13" i="34"/>
  <c r="Z12" i="34"/>
  <c r="K12" i="34"/>
  <c r="Z11" i="34"/>
  <c r="Z8" i="34" s="1"/>
  <c r="AC10" i="34"/>
  <c r="AC9" i="34"/>
  <c r="K8" i="35" l="1"/>
  <c r="AC8" i="35" s="1"/>
  <c r="AC11" i="34"/>
  <c r="AC18" i="34"/>
  <c r="AC17" i="34"/>
  <c r="AC12" i="34"/>
  <c r="K8" i="34"/>
  <c r="AC8" i="34" s="1"/>
  <c r="Z11" i="33"/>
  <c r="Z12" i="33"/>
  <c r="K17" i="33"/>
  <c r="Z8" i="33" l="1"/>
  <c r="K9" i="33"/>
  <c r="AC9" i="33" s="1"/>
  <c r="K10" i="33"/>
  <c r="AC28" i="33"/>
  <c r="AC27" i="33"/>
  <c r="AC26" i="33"/>
  <c r="AC25" i="33"/>
  <c r="AC24" i="33"/>
  <c r="AC23" i="33"/>
  <c r="AC22" i="33"/>
  <c r="AC21" i="33"/>
  <c r="AC20" i="33"/>
  <c r="AC19" i="33"/>
  <c r="AC18" i="33"/>
  <c r="AC17" i="33"/>
  <c r="AC16" i="33"/>
  <c r="AC15" i="33"/>
  <c r="AC14" i="33"/>
  <c r="AC13" i="33"/>
  <c r="K12" i="33"/>
  <c r="AC12" i="33" s="1"/>
  <c r="K11" i="33"/>
  <c r="AC11" i="33" s="1"/>
  <c r="AC10" i="33"/>
  <c r="K8" i="33" l="1"/>
  <c r="AC8" i="33" s="1"/>
  <c r="AC28" i="32"/>
  <c r="AC27" i="32"/>
  <c r="AC26" i="32"/>
  <c r="AC25" i="32"/>
  <c r="AC24" i="32"/>
  <c r="AC23" i="32"/>
  <c r="AC22" i="32"/>
  <c r="AC21" i="32"/>
  <c r="AC20" i="32"/>
  <c r="AC19" i="32"/>
  <c r="AC18" i="32"/>
  <c r="AC17" i="32"/>
  <c r="AC16" i="32"/>
  <c r="AC15" i="32"/>
  <c r="AC14" i="32"/>
  <c r="AC13" i="32"/>
  <c r="Z12" i="32"/>
  <c r="K12" i="32"/>
  <c r="AC12" i="32" s="1"/>
  <c r="Z11" i="32"/>
  <c r="Z8" i="32" s="1"/>
  <c r="K10" i="32"/>
  <c r="K9" i="32"/>
  <c r="AC9" i="32" s="1"/>
  <c r="F6" i="1"/>
  <c r="AC10" i="32" l="1"/>
  <c r="K11" i="32"/>
  <c r="AC11" i="32" s="1"/>
  <c r="K23" i="21"/>
  <c r="AC23" i="21" s="1"/>
  <c r="AC9" i="21"/>
  <c r="AC10" i="21"/>
  <c r="AC13" i="21"/>
  <c r="AC14" i="21"/>
  <c r="AC15" i="21"/>
  <c r="AC16" i="21"/>
  <c r="AC17" i="21"/>
  <c r="AC18" i="21"/>
  <c r="AC19" i="21"/>
  <c r="AC20" i="21"/>
  <c r="AC21" i="21"/>
  <c r="AC22" i="21"/>
  <c r="AC24" i="21"/>
  <c r="AC25" i="21"/>
  <c r="AC26" i="21"/>
  <c r="AC27" i="21"/>
  <c r="AC28" i="21"/>
  <c r="K22" i="21"/>
  <c r="E7" i="1"/>
  <c r="Z12" i="21"/>
  <c r="Z11" i="21"/>
  <c r="K9" i="21"/>
  <c r="K8" i="20"/>
  <c r="E6" i="1"/>
  <c r="K8" i="32" l="1"/>
  <c r="AC8" i="32" s="1"/>
  <c r="Z8" i="21"/>
  <c r="K9" i="20"/>
  <c r="P6" i="1" l="1"/>
  <c r="K12" i="21" l="1"/>
  <c r="AC12" i="21" s="1"/>
  <c r="K11" i="21"/>
  <c r="AC11" i="21" s="1"/>
  <c r="K10" i="21"/>
  <c r="K8" i="21" l="1"/>
  <c r="AC8" i="21" s="1"/>
  <c r="K12" i="20"/>
  <c r="K11" i="20"/>
  <c r="K10" i="20"/>
  <c r="P7" i="1" l="1"/>
</calcChain>
</file>

<file path=xl/sharedStrings.xml><?xml version="1.0" encoding="utf-8"?>
<sst xmlns="http://schemas.openxmlformats.org/spreadsheetml/2006/main" count="547" uniqueCount="51">
  <si>
    <t>Полезный отпуск электрической энергии потребителям МУП "Борисоглебская энергосбытовая организация".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</si>
  <si>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</si>
  <si>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</si>
  <si>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</si>
  <si>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</si>
  <si>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</si>
  <si>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</si>
  <si>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</si>
  <si>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</si>
  <si>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</si>
  <si>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</si>
  <si>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</si>
  <si>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</si>
  <si>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</si>
  <si>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</si>
  <si>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Полезный отпуск электрической энергии</t>
  </si>
  <si>
    <t>в том числе население</t>
  </si>
  <si>
    <t>ФАКТИЧЕСКИЙ ПОЛЕЗНЫЙ ОТПУСК ЭЛЕКТРИЧЕСКОЙ ЭНЕРГИИ (МОЩНОСТИ) ПО СЕТЯМ МУП "БОРИСОГЛЕБСКАЯ ГОРЭЛЕКТРОСЕТЬ"</t>
  </si>
  <si>
    <t>Электроэнергия,Всего</t>
  </si>
  <si>
    <t>ВН (кВт.ч)</t>
  </si>
  <si>
    <t>СН-1 (кВт.ч)</t>
  </si>
  <si>
    <t>СН-2 (кВт.ч)</t>
  </si>
  <si>
    <t>НН (кВТ.Ч)</t>
  </si>
  <si>
    <t>Население городское и приравненные к нему потребители</t>
  </si>
  <si>
    <t>Население сельское и приравненные к нему потребители</t>
  </si>
  <si>
    <t>кВт*ч</t>
  </si>
  <si>
    <t>втом числе:                                                         потребители юридические лица</t>
  </si>
  <si>
    <t>за октябрь 2016 года</t>
  </si>
  <si>
    <t>за сентябрь 2016 года</t>
  </si>
  <si>
    <t>за август 2016 года</t>
  </si>
  <si>
    <t>за июль 2016 года</t>
  </si>
  <si>
    <t>за июнь 2016 года</t>
  </si>
  <si>
    <t>за май 2016 года</t>
  </si>
  <si>
    <t>за апрель 2016года</t>
  </si>
  <si>
    <t>за март 2016года</t>
  </si>
  <si>
    <t>за февраль 2016года</t>
  </si>
  <si>
    <t>за январь 2016 года</t>
  </si>
  <si>
    <t>Факт 2016год( кВт*ч)</t>
  </si>
  <si>
    <t>ФАКТИЧЕСКИЙ ПОЛЕЗНЫЙ ОТПУСК ЭЛЕКТРИЧЕСКОЙ ЭНЕРГИИ (МОЩНОСТИ) ПО СЕТЯМ ОАО  "ОБОРОНЭНЕРГО"</t>
  </si>
  <si>
    <t>в том числе:                                                         потребители юридические лица</t>
  </si>
  <si>
    <t>за март 2016 года</t>
  </si>
  <si>
    <t>за апрель 2016 года</t>
  </si>
  <si>
    <t>за май 2016года</t>
  </si>
  <si>
    <t>НН (кВТ.ч)</t>
  </si>
  <si>
    <t>за август  2016 года</t>
  </si>
  <si>
    <t>за сентябрь  2016 года</t>
  </si>
  <si>
    <t>за октябрь  2016 года</t>
  </si>
  <si>
    <t>за ноябрь  2016 года</t>
  </si>
  <si>
    <t>за ноябрь 2016 года</t>
  </si>
  <si>
    <t>за декабрь  2016 года</t>
  </si>
  <si>
    <t>за декабрь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</si>
</sst>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5" applyNumberFormat="0" applyAlignment="0" applyProtection="0"/>
    <xf numFmtId="0" fontId="12" fillId="20" borderId="6" applyNumberFormat="0" applyAlignment="0" applyProtection="0"/>
    <xf numFmtId="0" fontId="13" fillId="20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1" borderId="11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7" fillId="0" borderId="0" xfId="0" applyFont="1"/>
    <xf numFmtId="0" fontId="4" fillId="0" borderId="0" xfId="0" applyFont="1" applyAlignment="1"/>
    <xf numFmtId="0" fontId="0" fillId="0" borderId="1" xfId="0" applyBorder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Финансовый 2" xfId="42"/>
    <cellStyle name="Хороший 2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"/>
  <sheetViews>
    <sheetView tabSelected="1" workbookViewId="0">
      <selection activeCell="O13" sqref="O13"/>
    </sheetView>
  </sheetViews>
  <sheetFormatPr defaultRowHeight="15" x14ac:dyDescent="0.25"/>
  <cols>
    <col min="4" max="4" width="11" customWidth="1"/>
    <col min="5" max="5" width="11.140625" bestFit="1" customWidth="1"/>
    <col min="6" max="7" width="9.85546875" bestFit="1" customWidth="1"/>
    <col min="11" max="11" width="9.85546875" bestFit="1" customWidth="1"/>
    <col min="12" max="12" width="11" customWidth="1"/>
    <col min="13" max="13" width="10.85546875" customWidth="1"/>
    <col min="14" max="14" width="10.42578125" customWidth="1"/>
    <col min="15" max="15" width="11.42578125" customWidth="1"/>
    <col min="16" max="16" width="12.140625" customWidth="1"/>
  </cols>
  <sheetData>
    <row r="2" spans="1:16" ht="15.7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6" ht="15.75" x14ac:dyDescent="0.25">
      <c r="A4" s="7" t="s">
        <v>37</v>
      </c>
      <c r="B4" s="7"/>
      <c r="C4" s="7"/>
      <c r="D4" s="7"/>
    </row>
    <row r="5" spans="1:16" x14ac:dyDescent="0.25">
      <c r="A5" s="8" t="s">
        <v>1</v>
      </c>
      <c r="B5" s="8"/>
      <c r="C5" s="8"/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2" t="s">
        <v>14</v>
      </c>
    </row>
    <row r="6" spans="1:16" ht="40.5" customHeight="1" x14ac:dyDescent="0.25">
      <c r="A6" s="9" t="s">
        <v>15</v>
      </c>
      <c r="B6" s="10"/>
      <c r="C6" s="11"/>
      <c r="D6" s="4">
        <v>11840091</v>
      </c>
      <c r="E6" s="4">
        <f>11375795-52460+163920</f>
        <v>11487255</v>
      </c>
      <c r="F6" s="4">
        <f>11463333-26293</f>
        <v>11437040</v>
      </c>
      <c r="G6" s="4">
        <v>10202550</v>
      </c>
      <c r="H6" s="4">
        <v>9537225</v>
      </c>
      <c r="I6" s="4">
        <v>9221762</v>
      </c>
      <c r="J6" s="4">
        <v>9542003</v>
      </c>
      <c r="K6" s="4">
        <v>10103570</v>
      </c>
      <c r="L6" s="4">
        <v>10012413</v>
      </c>
      <c r="M6" s="4">
        <v>11387999</v>
      </c>
      <c r="N6" s="4">
        <v>12019049</v>
      </c>
      <c r="O6" s="4">
        <v>12908872</v>
      </c>
      <c r="P6" s="4">
        <f>SUM(D6:O6)</f>
        <v>129699829</v>
      </c>
    </row>
    <row r="7" spans="1:16" ht="44.25" customHeight="1" x14ac:dyDescent="0.25">
      <c r="A7" s="8" t="s">
        <v>16</v>
      </c>
      <c r="B7" s="8"/>
      <c r="C7" s="8"/>
      <c r="D7" s="4">
        <v>4581840</v>
      </c>
      <c r="E7" s="4">
        <f>4550757+17271+14153+163920</f>
        <v>4746101</v>
      </c>
      <c r="F7" s="4">
        <v>4607159</v>
      </c>
      <c r="G7" s="4">
        <v>4390191</v>
      </c>
      <c r="H7" s="4">
        <v>4232788</v>
      </c>
      <c r="I7" s="4">
        <v>4012561</v>
      </c>
      <c r="J7" s="4">
        <v>4057895</v>
      </c>
      <c r="K7" s="4">
        <v>4222794</v>
      </c>
      <c r="L7" s="4">
        <f>4181905+31024</f>
        <v>4212929</v>
      </c>
      <c r="M7" s="4">
        <f>4383388+32414</f>
        <v>4415802</v>
      </c>
      <c r="N7" s="4">
        <f>4724294+41082</f>
        <v>4765376</v>
      </c>
      <c r="O7" s="4">
        <f>5389430+41071</f>
        <v>5430501</v>
      </c>
      <c r="P7" s="4">
        <f>SUM(D7:O7)</f>
        <v>53675937</v>
      </c>
    </row>
  </sheetData>
  <mergeCells count="5">
    <mergeCell ref="A2:L2"/>
    <mergeCell ref="A4:D4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opLeftCell="G1" workbookViewId="0">
      <selection activeCell="AC20" sqref="AC20:AD29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30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30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7" t="s">
        <v>45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28</v>
      </c>
      <c r="U6" s="27"/>
      <c r="V6" s="27"/>
      <c r="W6" s="27"/>
      <c r="X6" s="27"/>
      <c r="Y6" s="27"/>
      <c r="Z6" s="27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9869354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154099</v>
      </c>
      <c r="AA8" s="21"/>
      <c r="AB8" s="22"/>
      <c r="AC8" s="3">
        <f>K8+Z8</f>
        <v>10023453</v>
      </c>
      <c r="AD8" s="6"/>
    </row>
    <row r="9" spans="1:30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9632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9632</v>
      </c>
      <c r="AD9" s="6"/>
    </row>
    <row r="10" spans="1:30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513734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513734</v>
      </c>
      <c r="AD10" s="6"/>
    </row>
    <row r="11" spans="1:30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4362789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35168</v>
      </c>
      <c r="AA11" s="21"/>
      <c r="AB11" s="22"/>
      <c r="AC11" s="3">
        <f t="shared" si="0"/>
        <v>4397957</v>
      </c>
      <c r="AD11" s="6"/>
    </row>
    <row r="12" spans="1:30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4983199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118931</v>
      </c>
      <c r="AA12" s="21"/>
      <c r="AB12" s="22"/>
      <c r="AC12" s="3">
        <f t="shared" si="0"/>
        <v>5102130</v>
      </c>
      <c r="AD12" s="6"/>
    </row>
    <row r="13" spans="1:30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  <c r="AD13" s="6"/>
    </row>
    <row r="14" spans="1:30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  <c r="AD14" s="6"/>
    </row>
    <row r="15" spans="1:30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9632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9632</v>
      </c>
      <c r="AD15" s="6"/>
    </row>
    <row r="16" spans="1:30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513734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513734</v>
      </c>
      <c r="AD16" s="6"/>
    </row>
    <row r="17" spans="1:30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3556821+569484+32767</f>
        <v>4159072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v>25648</v>
      </c>
      <c r="AA17" s="21"/>
      <c r="AB17" s="22"/>
      <c r="AC17" s="3">
        <f t="shared" si="0"/>
        <v>4184720</v>
      </c>
      <c r="AD17" s="6"/>
    </row>
    <row r="18" spans="1:30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806424+191819+659+6109</f>
        <v>1005011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v>97427</v>
      </c>
      <c r="AA18" s="21"/>
      <c r="AB18" s="22"/>
      <c r="AC18" s="3">
        <f t="shared" si="0"/>
        <v>1102438</v>
      </c>
      <c r="AD18" s="6"/>
    </row>
    <row r="19" spans="1:30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  <c r="AD19" s="6"/>
    </row>
    <row r="20" spans="1:30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  <c r="AD20" s="6"/>
    </row>
    <row r="21" spans="1:30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  <c r="AD21" s="6"/>
    </row>
    <row r="22" spans="1:30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190200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9520</v>
      </c>
      <c r="AA22" s="21"/>
      <c r="AB22" s="22"/>
      <c r="AC22" s="3">
        <f t="shared" si="0"/>
        <v>199720</v>
      </c>
      <c r="AD22" s="6"/>
    </row>
    <row r="23" spans="1:30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3827832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21504</v>
      </c>
      <c r="AA23" s="21"/>
      <c r="AB23" s="22"/>
      <c r="AC23" s="3">
        <f t="shared" si="0"/>
        <v>3849336</v>
      </c>
      <c r="AD23" s="6"/>
    </row>
    <row r="24" spans="1:30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  <c r="AD24" s="6"/>
    </row>
    <row r="25" spans="1:30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  <c r="AD25" s="6"/>
    </row>
    <row r="26" spans="1:30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  <c r="AD26" s="6"/>
    </row>
    <row r="27" spans="1:30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13517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13517</v>
      </c>
      <c r="AD27" s="6"/>
    </row>
    <row r="28" spans="1:30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150356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150356</v>
      </c>
      <c r="AD28" s="6"/>
    </row>
    <row r="29" spans="1:3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</row>
    <row r="30" spans="1:3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opLeftCell="F1" workbookViewId="0">
      <selection activeCell="AC6" sqref="AC6:AD32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30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30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7" t="s">
        <v>46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27</v>
      </c>
      <c r="U6" s="27"/>
      <c r="V6" s="27"/>
      <c r="W6" s="27"/>
      <c r="X6" s="27"/>
      <c r="Y6" s="27"/>
      <c r="Z6" s="27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11199981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188018</v>
      </c>
      <c r="AA8" s="21"/>
      <c r="AB8" s="22"/>
      <c r="AC8" s="3">
        <f>K8+Z8</f>
        <v>11387999</v>
      </c>
      <c r="AD8" s="6"/>
    </row>
    <row r="9" spans="1:30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11577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11577</v>
      </c>
      <c r="AD9" s="6"/>
    </row>
    <row r="10" spans="1:30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624052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624052</v>
      </c>
      <c r="AD10" s="6"/>
    </row>
    <row r="11" spans="1:30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5384730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39403</v>
      </c>
      <c r="AA11" s="21"/>
      <c r="AB11" s="22"/>
      <c r="AC11" s="3">
        <f t="shared" si="0"/>
        <v>5424133</v>
      </c>
      <c r="AD11" s="6"/>
    </row>
    <row r="12" spans="1:30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5179622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148615</v>
      </c>
      <c r="AA12" s="21"/>
      <c r="AB12" s="22"/>
      <c r="AC12" s="3">
        <f t="shared" si="0"/>
        <v>5328237</v>
      </c>
      <c r="AD12" s="6"/>
    </row>
    <row r="13" spans="1:30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  <c r="AD13" s="6"/>
    </row>
    <row r="14" spans="1:30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  <c r="AD14" s="6"/>
    </row>
    <row r="15" spans="1:30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11577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11577</v>
      </c>
      <c r="AD15" s="6"/>
    </row>
    <row r="16" spans="1:30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624052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624052</v>
      </c>
      <c r="AD16" s="6"/>
    </row>
    <row r="17" spans="1:30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4500366+631491+19708</f>
        <v>5151565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v>27172</v>
      </c>
      <c r="AA17" s="21"/>
      <c r="AB17" s="22"/>
      <c r="AC17" s="3">
        <f t="shared" si="0"/>
        <v>5178737</v>
      </c>
      <c r="AD17" s="6"/>
    </row>
    <row r="18" spans="1:30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797546+225324+721+5808</f>
        <v>1029399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v>128432</v>
      </c>
      <c r="AA18" s="21"/>
      <c r="AB18" s="22"/>
      <c r="AC18" s="3">
        <f t="shared" si="0"/>
        <v>1157831</v>
      </c>
      <c r="AD18" s="6"/>
    </row>
    <row r="19" spans="1:30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  <c r="AD19" s="6"/>
    </row>
    <row r="20" spans="1:30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  <c r="AD20" s="6"/>
    </row>
    <row r="21" spans="1:30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  <c r="AD21" s="6"/>
    </row>
    <row r="22" spans="1:30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228634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12231</v>
      </c>
      <c r="AA22" s="21"/>
      <c r="AB22" s="22"/>
      <c r="AC22" s="3">
        <f t="shared" si="0"/>
        <v>240865</v>
      </c>
      <c r="AD22" s="6"/>
    </row>
    <row r="23" spans="1:30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3995706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20183</v>
      </c>
      <c r="AA23" s="21"/>
      <c r="AB23" s="22"/>
      <c r="AC23" s="3">
        <f t="shared" si="0"/>
        <v>4015889</v>
      </c>
      <c r="AD23" s="6"/>
    </row>
    <row r="24" spans="1:30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  <c r="AD24" s="6"/>
    </row>
    <row r="25" spans="1:30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  <c r="AD25" s="6"/>
    </row>
    <row r="26" spans="1:30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  <c r="AD26" s="6"/>
    </row>
    <row r="27" spans="1:30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4531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4531</v>
      </c>
      <c r="AD27" s="6"/>
    </row>
    <row r="28" spans="1:30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154517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154517</v>
      </c>
      <c r="AD28" s="6"/>
    </row>
    <row r="29" spans="1:3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</row>
    <row r="30" spans="1:3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opLeftCell="F1" workbookViewId="0">
      <selection activeCell="K28" sqref="K28:M2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30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30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7" t="s">
        <v>47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48</v>
      </c>
      <c r="U6" s="27"/>
      <c r="V6" s="27"/>
      <c r="W6" s="27"/>
      <c r="X6" s="27"/>
      <c r="Y6" s="27"/>
      <c r="Z6" s="27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11743520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275529</v>
      </c>
      <c r="AA8" s="21"/>
      <c r="AB8" s="22"/>
      <c r="AC8" s="3">
        <f>K8+Z8</f>
        <v>12019049</v>
      </c>
      <c r="AD8" s="6"/>
    </row>
    <row r="9" spans="1:30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220827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220827</v>
      </c>
      <c r="AD9" s="6"/>
    </row>
    <row r="10" spans="1:30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566255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566255</v>
      </c>
      <c r="AD10" s="6"/>
    </row>
    <row r="11" spans="1:30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5413593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50184</v>
      </c>
      <c r="AA11" s="21"/>
      <c r="AB11" s="22"/>
      <c r="AC11" s="3">
        <f t="shared" si="0"/>
        <v>5463777</v>
      </c>
      <c r="AD11" s="6"/>
    </row>
    <row r="12" spans="1:30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5542845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225345</v>
      </c>
      <c r="AA12" s="21"/>
      <c r="AB12" s="22"/>
      <c r="AC12" s="3">
        <f t="shared" si="0"/>
        <v>5768190</v>
      </c>
      <c r="AD12" s="6"/>
    </row>
    <row r="13" spans="1:30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  <c r="AD13" s="6"/>
    </row>
    <row r="14" spans="1:30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  <c r="AD14" s="6"/>
    </row>
    <row r="15" spans="1:30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220827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220827</v>
      </c>
      <c r="AD15" s="6"/>
    </row>
    <row r="16" spans="1:30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566255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566255</v>
      </c>
      <c r="AD16" s="6"/>
    </row>
    <row r="17" spans="1:30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4625207+515216+8713</f>
        <v>5149136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v>32283</v>
      </c>
      <c r="AA17" s="21"/>
      <c r="AB17" s="22"/>
      <c r="AC17" s="3">
        <f t="shared" si="0"/>
        <v>5181419</v>
      </c>
      <c r="AD17" s="6"/>
    </row>
    <row r="18" spans="1:30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845390+231997+1024+4597</f>
        <v>1083008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v>202164</v>
      </c>
      <c r="AA18" s="21"/>
      <c r="AB18" s="22"/>
      <c r="AC18" s="3">
        <f t="shared" si="0"/>
        <v>1285172</v>
      </c>
      <c r="AD18" s="6"/>
    </row>
    <row r="19" spans="1:30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  <c r="AD19" s="6"/>
    </row>
    <row r="20" spans="1:30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  <c r="AD20" s="6"/>
    </row>
    <row r="21" spans="1:30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  <c r="AD21" s="6"/>
    </row>
    <row r="22" spans="1:30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261152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17901</v>
      </c>
      <c r="AA22" s="21"/>
      <c r="AB22" s="22"/>
      <c r="AC22" s="3">
        <f t="shared" si="0"/>
        <v>279053</v>
      </c>
      <c r="AD22" s="6"/>
    </row>
    <row r="23" spans="1:30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4286774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23181</v>
      </c>
      <c r="AA23" s="21"/>
      <c r="AB23" s="22"/>
      <c r="AC23" s="3">
        <f t="shared" si="0"/>
        <v>4309955</v>
      </c>
      <c r="AD23" s="6"/>
    </row>
    <row r="24" spans="1:30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  <c r="AD24" s="6"/>
    </row>
    <row r="25" spans="1:30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  <c r="AD25" s="6"/>
    </row>
    <row r="26" spans="1:30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  <c r="AD26" s="6"/>
    </row>
    <row r="27" spans="1:30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3305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3305</v>
      </c>
      <c r="AD27" s="6"/>
    </row>
    <row r="28" spans="1:30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173063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173063</v>
      </c>
      <c r="AD28" s="6"/>
    </row>
    <row r="29" spans="1:3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</row>
    <row r="30" spans="1:3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opLeftCell="F1" workbookViewId="0">
      <selection activeCell="AC8" sqref="AC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30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30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27" t="s">
        <v>49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50</v>
      </c>
      <c r="U6" s="27"/>
      <c r="V6" s="27"/>
      <c r="W6" s="27"/>
      <c r="X6" s="27"/>
      <c r="Y6" s="27"/>
      <c r="Z6" s="27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12629485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279387</v>
      </c>
      <c r="AA8" s="21"/>
      <c r="AB8" s="22"/>
      <c r="AC8" s="3">
        <f>K8+Z8</f>
        <v>12908872</v>
      </c>
      <c r="AD8" s="6"/>
    </row>
    <row r="9" spans="1:30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239256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239256</v>
      </c>
      <c r="AD9" s="6"/>
    </row>
    <row r="10" spans="1:30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556235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556235</v>
      </c>
      <c r="AD10" s="6"/>
    </row>
    <row r="11" spans="1:30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5553344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49753</v>
      </c>
      <c r="AA11" s="21"/>
      <c r="AB11" s="22"/>
      <c r="AC11" s="3">
        <f t="shared" si="0"/>
        <v>5603097</v>
      </c>
      <c r="AD11" s="6"/>
    </row>
    <row r="12" spans="1:30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6280650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229634</v>
      </c>
      <c r="AA12" s="21"/>
      <c r="AB12" s="22"/>
      <c r="AC12" s="3">
        <f t="shared" si="0"/>
        <v>6510284</v>
      </c>
      <c r="AD12" s="6"/>
    </row>
    <row r="13" spans="1:30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  <c r="AD13" s="6"/>
    </row>
    <row r="14" spans="1:30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  <c r="AD14" s="6"/>
    </row>
    <row r="15" spans="1:30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239256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239256</v>
      </c>
      <c r="AD15" s="6"/>
    </row>
    <row r="16" spans="1:30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556235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556235</v>
      </c>
      <c r="AD16" s="6"/>
    </row>
    <row r="17" spans="1:30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4707775+562233+13011</f>
        <v>5283019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v>31396</v>
      </c>
      <c r="AA17" s="21"/>
      <c r="AB17" s="22"/>
      <c r="AC17" s="3">
        <f t="shared" si="0"/>
        <v>5314415</v>
      </c>
      <c r="AD17" s="6"/>
    </row>
    <row r="18" spans="1:30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912647+243578+1425+3895</f>
        <v>1161545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v>206920</v>
      </c>
      <c r="AA18" s="21"/>
      <c r="AB18" s="22"/>
      <c r="AC18" s="3">
        <f t="shared" si="0"/>
        <v>1368465</v>
      </c>
      <c r="AD18" s="6"/>
    </row>
    <row r="19" spans="1:30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  <c r="AD19" s="6"/>
    </row>
    <row r="20" spans="1:30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  <c r="AD20" s="6"/>
    </row>
    <row r="21" spans="1:30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  <c r="AD21" s="6"/>
    </row>
    <row r="22" spans="1:30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266750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18357</v>
      </c>
      <c r="AA22" s="21"/>
      <c r="AB22" s="22"/>
      <c r="AC22" s="3">
        <f t="shared" si="0"/>
        <v>285107</v>
      </c>
      <c r="AD22" s="6"/>
    </row>
    <row r="23" spans="1:30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4923165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22714</v>
      </c>
      <c r="AA23" s="21"/>
      <c r="AB23" s="22"/>
      <c r="AC23" s="3">
        <f t="shared" si="0"/>
        <v>4945879</v>
      </c>
      <c r="AD23" s="6"/>
    </row>
    <row r="24" spans="1:30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  <c r="AD24" s="6"/>
    </row>
    <row r="25" spans="1:30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  <c r="AD25" s="6"/>
    </row>
    <row r="26" spans="1:30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  <c r="AD26" s="6"/>
    </row>
    <row r="27" spans="1:30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3575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3575</v>
      </c>
      <c r="AD27" s="6"/>
    </row>
    <row r="28" spans="1:30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195940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195940</v>
      </c>
      <c r="AD28" s="6"/>
    </row>
    <row r="29" spans="1:3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</row>
    <row r="30" spans="1:3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workbookViewId="0">
      <selection activeCell="E35" sqref="E35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</cols>
  <sheetData>
    <row r="2" spans="1:13" x14ac:dyDescent="0.25">
      <c r="B2" s="12" t="s">
        <v>17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6" spans="1:13" x14ac:dyDescent="0.25">
      <c r="E6" s="13" t="s">
        <v>36</v>
      </c>
      <c r="F6" s="13"/>
      <c r="G6" s="13"/>
      <c r="H6" s="13"/>
      <c r="I6" s="13"/>
      <c r="J6" s="13"/>
      <c r="K6" s="13"/>
    </row>
    <row r="7" spans="1:13" x14ac:dyDescent="0.25">
      <c r="M7" t="s">
        <v>25</v>
      </c>
    </row>
    <row r="8" spans="1:13" x14ac:dyDescent="0.25">
      <c r="A8" s="14" t="s">
        <v>18</v>
      </c>
      <c r="B8" s="15"/>
      <c r="C8" s="15"/>
      <c r="D8" s="15"/>
      <c r="E8" s="15"/>
      <c r="F8" s="15"/>
      <c r="G8" s="15"/>
      <c r="H8" s="15"/>
      <c r="I8" s="15"/>
      <c r="J8" s="16"/>
      <c r="K8" s="17">
        <f>K10+K11+K12+K9</f>
        <v>11840091</v>
      </c>
      <c r="L8" s="18"/>
      <c r="M8" s="19"/>
    </row>
    <row r="9" spans="1:13" x14ac:dyDescent="0.25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9"/>
      <c r="K9" s="17">
        <f>K15+K20+K25</f>
        <v>15674</v>
      </c>
      <c r="L9" s="18"/>
      <c r="M9" s="19"/>
    </row>
    <row r="10" spans="1:13" x14ac:dyDescent="0.25">
      <c r="A10" s="17" t="s">
        <v>20</v>
      </c>
      <c r="B10" s="18"/>
      <c r="C10" s="18"/>
      <c r="D10" s="18"/>
      <c r="E10" s="18"/>
      <c r="F10" s="18"/>
      <c r="G10" s="18"/>
      <c r="H10" s="18"/>
      <c r="I10" s="18"/>
      <c r="J10" s="19"/>
      <c r="K10" s="17">
        <f>K16</f>
        <v>421321</v>
      </c>
      <c r="L10" s="18"/>
      <c r="M10" s="19"/>
    </row>
    <row r="11" spans="1:13" x14ac:dyDescent="0.25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9"/>
      <c r="K11" s="17">
        <f>K17+K22+K27</f>
        <v>5954727</v>
      </c>
      <c r="L11" s="18"/>
      <c r="M11" s="19"/>
    </row>
    <row r="12" spans="1:13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17">
        <f>K18+K23+K28</f>
        <v>5448369</v>
      </c>
      <c r="L12" s="18"/>
      <c r="M12" s="19"/>
    </row>
    <row r="13" spans="1:13" x14ac:dyDescent="0.25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3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7"/>
      <c r="L14" s="18"/>
      <c r="M14" s="19"/>
    </row>
    <row r="15" spans="1:13" x14ac:dyDescent="0.25">
      <c r="A15" s="17" t="s">
        <v>19</v>
      </c>
      <c r="B15" s="18"/>
      <c r="C15" s="18"/>
      <c r="D15" s="18"/>
      <c r="E15" s="18"/>
      <c r="F15" s="18"/>
      <c r="G15" s="18"/>
      <c r="H15" s="18"/>
      <c r="I15" s="18"/>
      <c r="J15" s="19"/>
      <c r="K15" s="17">
        <v>15674</v>
      </c>
      <c r="L15" s="18"/>
      <c r="M15" s="19"/>
    </row>
    <row r="16" spans="1:13" x14ac:dyDescent="0.25">
      <c r="A16" s="17" t="s">
        <v>20</v>
      </c>
      <c r="B16" s="18"/>
      <c r="C16" s="18"/>
      <c r="D16" s="18"/>
      <c r="E16" s="18"/>
      <c r="F16" s="18"/>
      <c r="G16" s="18"/>
      <c r="H16" s="18"/>
      <c r="I16" s="18"/>
      <c r="J16" s="19"/>
      <c r="K16" s="17">
        <v>421321</v>
      </c>
      <c r="L16" s="18"/>
      <c r="M16" s="19"/>
    </row>
    <row r="17" spans="1:13" x14ac:dyDescent="0.25">
      <c r="A17" s="17" t="s">
        <v>21</v>
      </c>
      <c r="B17" s="18"/>
      <c r="C17" s="18"/>
      <c r="D17" s="18"/>
      <c r="E17" s="18"/>
      <c r="F17" s="18"/>
      <c r="G17" s="18"/>
      <c r="H17" s="18"/>
      <c r="I17" s="18"/>
      <c r="J17" s="19"/>
      <c r="K17" s="17">
        <v>5668454</v>
      </c>
      <c r="L17" s="18"/>
      <c r="M17" s="19"/>
    </row>
    <row r="18" spans="1:13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17">
        <v>1152802</v>
      </c>
      <c r="L18" s="18"/>
      <c r="M18" s="19"/>
    </row>
    <row r="19" spans="1:13" x14ac:dyDescent="0.25">
      <c r="A19" s="14" t="s">
        <v>23</v>
      </c>
      <c r="B19" s="15"/>
      <c r="C19" s="15"/>
      <c r="D19" s="15"/>
      <c r="E19" s="15"/>
      <c r="F19" s="15"/>
      <c r="G19" s="15"/>
      <c r="H19" s="15"/>
      <c r="I19" s="15"/>
      <c r="J19" s="16"/>
      <c r="K19" s="17"/>
      <c r="L19" s="18"/>
      <c r="M19" s="19"/>
    </row>
    <row r="20" spans="1:13" x14ac:dyDescent="0.25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9"/>
      <c r="K20" s="17"/>
      <c r="L20" s="18"/>
      <c r="M20" s="19"/>
    </row>
    <row r="21" spans="1:13" x14ac:dyDescent="0.25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9"/>
      <c r="K21" s="17"/>
      <c r="L21" s="18"/>
      <c r="M21" s="19"/>
    </row>
    <row r="22" spans="1:13" x14ac:dyDescent="0.25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9"/>
      <c r="K22" s="17">
        <v>281698</v>
      </c>
      <c r="L22" s="18"/>
      <c r="M22" s="19"/>
    </row>
    <row r="23" spans="1:13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17">
        <v>4114612</v>
      </c>
      <c r="L23" s="18"/>
      <c r="M23" s="19"/>
    </row>
    <row r="24" spans="1:13" x14ac:dyDescent="0.25">
      <c r="A24" s="14" t="s">
        <v>24</v>
      </c>
      <c r="B24" s="15"/>
      <c r="C24" s="15"/>
      <c r="D24" s="15"/>
      <c r="E24" s="15"/>
      <c r="F24" s="15"/>
      <c r="G24" s="15"/>
      <c r="H24" s="15"/>
      <c r="I24" s="15"/>
      <c r="J24" s="16"/>
      <c r="K24" s="17"/>
      <c r="L24" s="18"/>
      <c r="M24" s="19"/>
    </row>
    <row r="25" spans="1:13" x14ac:dyDescent="0.25">
      <c r="A25" s="17" t="s">
        <v>19</v>
      </c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9"/>
    </row>
    <row r="26" spans="1:13" x14ac:dyDescent="0.25">
      <c r="A26" s="17" t="s">
        <v>20</v>
      </c>
      <c r="B26" s="18"/>
      <c r="C26" s="18"/>
      <c r="D26" s="18"/>
      <c r="E26" s="18"/>
      <c r="F26" s="18"/>
      <c r="G26" s="18"/>
      <c r="H26" s="18"/>
      <c r="I26" s="18"/>
      <c r="J26" s="19"/>
      <c r="K26" s="17"/>
      <c r="L26" s="18"/>
      <c r="M26" s="19"/>
    </row>
    <row r="27" spans="1:13" x14ac:dyDescent="0.25">
      <c r="A27" s="17" t="s">
        <v>21</v>
      </c>
      <c r="B27" s="18"/>
      <c r="C27" s="18"/>
      <c r="D27" s="18"/>
      <c r="E27" s="18"/>
      <c r="F27" s="18"/>
      <c r="G27" s="18"/>
      <c r="H27" s="18"/>
      <c r="I27" s="18"/>
      <c r="J27" s="19"/>
      <c r="K27" s="17">
        <v>4575</v>
      </c>
      <c r="L27" s="18"/>
      <c r="M27" s="19"/>
    </row>
    <row r="28" spans="1:13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17">
        <v>180955</v>
      </c>
      <c r="L28" s="18"/>
      <c r="M28" s="19"/>
    </row>
  </sheetData>
  <mergeCells count="43">
    <mergeCell ref="A26:J26"/>
    <mergeCell ref="K26:M26"/>
    <mergeCell ref="A27:J27"/>
    <mergeCell ref="K27:M27"/>
    <mergeCell ref="A28:J28"/>
    <mergeCell ref="K28:M28"/>
    <mergeCell ref="A23:J23"/>
    <mergeCell ref="K23:M23"/>
    <mergeCell ref="A24:J24"/>
    <mergeCell ref="K24:M24"/>
    <mergeCell ref="A25:J25"/>
    <mergeCell ref="K25:M25"/>
    <mergeCell ref="A20:J20"/>
    <mergeCell ref="K20:M20"/>
    <mergeCell ref="A21:J21"/>
    <mergeCell ref="K21:M21"/>
    <mergeCell ref="A22:J22"/>
    <mergeCell ref="K22:M22"/>
    <mergeCell ref="A17:J17"/>
    <mergeCell ref="K17:M17"/>
    <mergeCell ref="A18:J18"/>
    <mergeCell ref="K18:M18"/>
    <mergeCell ref="A19:J19"/>
    <mergeCell ref="K19:M19"/>
    <mergeCell ref="A16:J16"/>
    <mergeCell ref="K16:M16"/>
    <mergeCell ref="A10:J10"/>
    <mergeCell ref="K10:M10"/>
    <mergeCell ref="A11:J11"/>
    <mergeCell ref="K11:M11"/>
    <mergeCell ref="A12:J12"/>
    <mergeCell ref="K12:M12"/>
    <mergeCell ref="A13:M13"/>
    <mergeCell ref="A14:J14"/>
    <mergeCell ref="K14:M14"/>
    <mergeCell ref="A15:J15"/>
    <mergeCell ref="K15:M15"/>
    <mergeCell ref="B2:L4"/>
    <mergeCell ref="E6:K6"/>
    <mergeCell ref="A8:J8"/>
    <mergeCell ref="K8:M8"/>
    <mergeCell ref="A9:J9"/>
    <mergeCell ref="K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8"/>
  <sheetViews>
    <sheetView topLeftCell="E1" workbookViewId="0">
      <selection activeCell="AC6" sqref="AC6:AC30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2" spans="1:29" ht="15" customHeight="1" x14ac:dyDescent="0.25">
      <c r="B2" s="12" t="s">
        <v>17</v>
      </c>
      <c r="C2" s="12"/>
      <c r="D2" s="12"/>
      <c r="E2" s="12"/>
      <c r="F2" s="12"/>
      <c r="G2" s="12"/>
      <c r="H2" s="12"/>
      <c r="I2" s="12"/>
      <c r="J2" s="12"/>
      <c r="K2" s="12"/>
      <c r="L2" s="12"/>
      <c r="Q2" s="12" t="s">
        <v>38</v>
      </c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9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9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6" spans="1:29" x14ac:dyDescent="0.25">
      <c r="E6" s="13" t="s">
        <v>35</v>
      </c>
      <c r="F6" s="13"/>
      <c r="G6" s="13"/>
      <c r="H6" s="13"/>
      <c r="I6" s="13"/>
      <c r="J6" s="13"/>
      <c r="K6" s="13"/>
      <c r="T6" s="13" t="s">
        <v>35</v>
      </c>
      <c r="U6" s="13"/>
      <c r="V6" s="13"/>
      <c r="W6" s="13"/>
      <c r="X6" s="13"/>
      <c r="Y6" s="13"/>
      <c r="Z6" s="13"/>
    </row>
    <row r="7" spans="1:29" x14ac:dyDescent="0.25">
      <c r="M7" t="s">
        <v>25</v>
      </c>
      <c r="AB7" t="s">
        <v>25</v>
      </c>
    </row>
    <row r="8" spans="1:29" x14ac:dyDescent="0.25">
      <c r="A8" s="14" t="s">
        <v>18</v>
      </c>
      <c r="B8" s="15"/>
      <c r="C8" s="15"/>
      <c r="D8" s="15"/>
      <c r="E8" s="15"/>
      <c r="F8" s="15"/>
      <c r="G8" s="15"/>
      <c r="H8" s="15"/>
      <c r="I8" s="15"/>
      <c r="J8" s="16"/>
      <c r="K8" s="17">
        <f>K10+K11+K12+K9</f>
        <v>11177180</v>
      </c>
      <c r="L8" s="18"/>
      <c r="M8" s="19"/>
      <c r="P8" s="14" t="s">
        <v>18</v>
      </c>
      <c r="Q8" s="15"/>
      <c r="R8" s="15"/>
      <c r="S8" s="15"/>
      <c r="T8" s="15"/>
      <c r="U8" s="15"/>
      <c r="V8" s="15"/>
      <c r="W8" s="15"/>
      <c r="X8" s="15"/>
      <c r="Y8" s="16"/>
      <c r="Z8" s="17">
        <f>Z10+Z11+Z12+Z9</f>
        <v>310075</v>
      </c>
      <c r="AA8" s="18"/>
      <c r="AB8" s="19"/>
      <c r="AC8" s="3">
        <f>K8+Z8</f>
        <v>11487255</v>
      </c>
    </row>
    <row r="9" spans="1:29" x14ac:dyDescent="0.25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9"/>
      <c r="K9" s="17">
        <f>K15</f>
        <v>11279</v>
      </c>
      <c r="L9" s="18"/>
      <c r="M9" s="19"/>
      <c r="P9" s="17" t="s">
        <v>19</v>
      </c>
      <c r="Q9" s="18"/>
      <c r="R9" s="18"/>
      <c r="S9" s="18"/>
      <c r="T9" s="18"/>
      <c r="U9" s="18"/>
      <c r="V9" s="18"/>
      <c r="W9" s="18"/>
      <c r="X9" s="18"/>
      <c r="Y9" s="19"/>
      <c r="Z9" s="17"/>
      <c r="AA9" s="18"/>
      <c r="AB9" s="19"/>
      <c r="AC9" s="3">
        <f t="shared" ref="AC9:AC28" si="0">K9+Z9</f>
        <v>11279</v>
      </c>
    </row>
    <row r="10" spans="1:29" x14ac:dyDescent="0.25">
      <c r="A10" s="17" t="s">
        <v>20</v>
      </c>
      <c r="B10" s="18"/>
      <c r="C10" s="18"/>
      <c r="D10" s="18"/>
      <c r="E10" s="18"/>
      <c r="F10" s="18"/>
      <c r="G10" s="18"/>
      <c r="H10" s="18"/>
      <c r="I10" s="18"/>
      <c r="J10" s="19"/>
      <c r="K10" s="17">
        <f>K16</f>
        <v>388804</v>
      </c>
      <c r="L10" s="18"/>
      <c r="M10" s="19"/>
      <c r="P10" s="17" t="s">
        <v>20</v>
      </c>
      <c r="Q10" s="18"/>
      <c r="R10" s="18"/>
      <c r="S10" s="18"/>
      <c r="T10" s="18"/>
      <c r="U10" s="18"/>
      <c r="V10" s="18"/>
      <c r="W10" s="18"/>
      <c r="X10" s="18"/>
      <c r="Y10" s="19"/>
      <c r="Z10" s="17"/>
      <c r="AA10" s="18"/>
      <c r="AB10" s="19"/>
      <c r="AC10" s="3">
        <f t="shared" si="0"/>
        <v>388804</v>
      </c>
    </row>
    <row r="11" spans="1:29" x14ac:dyDescent="0.25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9"/>
      <c r="K11" s="17">
        <f>K17+K22+K27</f>
        <v>5242839</v>
      </c>
      <c r="L11" s="18"/>
      <c r="M11" s="19"/>
      <c r="P11" s="17" t="s">
        <v>21</v>
      </c>
      <c r="Q11" s="18"/>
      <c r="R11" s="18"/>
      <c r="S11" s="18"/>
      <c r="T11" s="18"/>
      <c r="U11" s="18"/>
      <c r="V11" s="18"/>
      <c r="W11" s="18"/>
      <c r="X11" s="18"/>
      <c r="Y11" s="19"/>
      <c r="Z11" s="17">
        <f>Z17+Z22+Z27</f>
        <v>47311</v>
      </c>
      <c r="AA11" s="18"/>
      <c r="AB11" s="19"/>
      <c r="AC11" s="3">
        <f t="shared" si="0"/>
        <v>5290150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17">
        <f>K18+K23+K28</f>
        <v>5534258</v>
      </c>
      <c r="L12" s="18"/>
      <c r="M12" s="19"/>
      <c r="P12" s="20" t="s">
        <v>22</v>
      </c>
      <c r="Q12" s="21"/>
      <c r="R12" s="21"/>
      <c r="S12" s="21"/>
      <c r="T12" s="21"/>
      <c r="U12" s="21"/>
      <c r="V12" s="21"/>
      <c r="W12" s="21"/>
      <c r="X12" s="21"/>
      <c r="Y12" s="22"/>
      <c r="Z12" s="17">
        <f>Z18+Z23+Z28</f>
        <v>262764</v>
      </c>
      <c r="AA12" s="18"/>
      <c r="AB12" s="19"/>
      <c r="AC12" s="3">
        <f t="shared" si="0"/>
        <v>5797022</v>
      </c>
    </row>
    <row r="13" spans="1:29" x14ac:dyDescent="0.25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P13" s="14" t="s">
        <v>39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3">
        <f t="shared" si="0"/>
        <v>0</v>
      </c>
    </row>
    <row r="14" spans="1:29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7"/>
      <c r="L14" s="18"/>
      <c r="M14" s="19"/>
      <c r="P14" s="14"/>
      <c r="Q14" s="15"/>
      <c r="R14" s="15"/>
      <c r="S14" s="15"/>
      <c r="T14" s="15"/>
      <c r="U14" s="15"/>
      <c r="V14" s="15"/>
      <c r="W14" s="15"/>
      <c r="X14" s="15"/>
      <c r="Y14" s="16"/>
      <c r="Z14" s="17"/>
      <c r="AA14" s="18"/>
      <c r="AB14" s="19"/>
      <c r="AC14" s="3">
        <f t="shared" si="0"/>
        <v>0</v>
      </c>
    </row>
    <row r="15" spans="1:29" x14ac:dyDescent="0.25">
      <c r="A15" s="17" t="s">
        <v>19</v>
      </c>
      <c r="B15" s="18"/>
      <c r="C15" s="18"/>
      <c r="D15" s="18"/>
      <c r="E15" s="18"/>
      <c r="F15" s="18"/>
      <c r="G15" s="18"/>
      <c r="H15" s="18"/>
      <c r="I15" s="18"/>
      <c r="J15" s="19"/>
      <c r="K15" s="17">
        <v>11279</v>
      </c>
      <c r="L15" s="18"/>
      <c r="M15" s="19"/>
      <c r="P15" s="17" t="s">
        <v>19</v>
      </c>
      <c r="Q15" s="18"/>
      <c r="R15" s="18"/>
      <c r="S15" s="18"/>
      <c r="T15" s="18"/>
      <c r="U15" s="18"/>
      <c r="V15" s="18"/>
      <c r="W15" s="18"/>
      <c r="X15" s="18"/>
      <c r="Y15" s="19"/>
      <c r="Z15" s="17"/>
      <c r="AA15" s="18"/>
      <c r="AB15" s="19"/>
      <c r="AC15" s="3">
        <f t="shared" si="0"/>
        <v>11279</v>
      </c>
    </row>
    <row r="16" spans="1:29" x14ac:dyDescent="0.25">
      <c r="A16" s="17" t="s">
        <v>20</v>
      </c>
      <c r="B16" s="18"/>
      <c r="C16" s="18"/>
      <c r="D16" s="18"/>
      <c r="E16" s="18"/>
      <c r="F16" s="18"/>
      <c r="G16" s="18"/>
      <c r="H16" s="18"/>
      <c r="I16" s="18"/>
      <c r="J16" s="19"/>
      <c r="K16" s="17">
        <v>388804</v>
      </c>
      <c r="L16" s="18"/>
      <c r="M16" s="19"/>
      <c r="P16" s="17" t="s">
        <v>20</v>
      </c>
      <c r="Q16" s="18"/>
      <c r="R16" s="18"/>
      <c r="S16" s="18"/>
      <c r="T16" s="18"/>
      <c r="U16" s="18"/>
      <c r="V16" s="18"/>
      <c r="W16" s="18"/>
      <c r="X16" s="18"/>
      <c r="Y16" s="19"/>
      <c r="Z16" s="17"/>
      <c r="AA16" s="18"/>
      <c r="AB16" s="19"/>
      <c r="AC16" s="3">
        <f t="shared" si="0"/>
        <v>388804</v>
      </c>
    </row>
    <row r="17" spans="1:29" x14ac:dyDescent="0.25">
      <c r="A17" s="17" t="s">
        <v>21</v>
      </c>
      <c r="B17" s="18"/>
      <c r="C17" s="18"/>
      <c r="D17" s="18"/>
      <c r="E17" s="18"/>
      <c r="F17" s="18"/>
      <c r="G17" s="18"/>
      <c r="H17" s="18"/>
      <c r="I17" s="18"/>
      <c r="J17" s="19"/>
      <c r="K17" s="17">
        <v>5004999</v>
      </c>
      <c r="L17" s="18"/>
      <c r="M17" s="19"/>
      <c r="P17" s="17" t="s">
        <v>21</v>
      </c>
      <c r="Q17" s="18"/>
      <c r="R17" s="18"/>
      <c r="S17" s="18"/>
      <c r="T17" s="18"/>
      <c r="U17" s="18"/>
      <c r="V17" s="18"/>
      <c r="W17" s="18"/>
      <c r="X17" s="18"/>
      <c r="Y17" s="19"/>
      <c r="Z17" s="17">
        <v>33158</v>
      </c>
      <c r="AA17" s="18"/>
      <c r="AB17" s="19"/>
      <c r="AC17" s="3">
        <f t="shared" si="0"/>
        <v>5038157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17">
        <v>1057421</v>
      </c>
      <c r="L18" s="18"/>
      <c r="M18" s="19"/>
      <c r="P18" s="20" t="s">
        <v>22</v>
      </c>
      <c r="Q18" s="21"/>
      <c r="R18" s="21"/>
      <c r="S18" s="21"/>
      <c r="T18" s="21"/>
      <c r="U18" s="21"/>
      <c r="V18" s="21"/>
      <c r="W18" s="21"/>
      <c r="X18" s="21"/>
      <c r="Y18" s="22"/>
      <c r="Z18" s="17">
        <v>245493</v>
      </c>
      <c r="AA18" s="18"/>
      <c r="AB18" s="19"/>
      <c r="AC18" s="3">
        <f t="shared" si="0"/>
        <v>1302914</v>
      </c>
    </row>
    <row r="19" spans="1:29" x14ac:dyDescent="0.25">
      <c r="A19" s="14" t="s">
        <v>23</v>
      </c>
      <c r="B19" s="15"/>
      <c r="C19" s="15"/>
      <c r="D19" s="15"/>
      <c r="E19" s="15"/>
      <c r="F19" s="15"/>
      <c r="G19" s="15"/>
      <c r="H19" s="15"/>
      <c r="I19" s="15"/>
      <c r="J19" s="16"/>
      <c r="K19" s="17"/>
      <c r="L19" s="18"/>
      <c r="M19" s="19"/>
      <c r="P19" s="14" t="s">
        <v>23</v>
      </c>
      <c r="Q19" s="15"/>
      <c r="R19" s="15"/>
      <c r="S19" s="15"/>
      <c r="T19" s="15"/>
      <c r="U19" s="15"/>
      <c r="V19" s="15"/>
      <c r="W19" s="15"/>
      <c r="X19" s="15"/>
      <c r="Y19" s="16"/>
      <c r="Z19" s="17"/>
      <c r="AA19" s="18"/>
      <c r="AB19" s="19"/>
      <c r="AC19" s="3">
        <f t="shared" si="0"/>
        <v>0</v>
      </c>
    </row>
    <row r="20" spans="1:29" x14ac:dyDescent="0.25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9"/>
      <c r="K20" s="17"/>
      <c r="L20" s="18"/>
      <c r="M20" s="19"/>
      <c r="P20" s="17" t="s">
        <v>19</v>
      </c>
      <c r="Q20" s="18"/>
      <c r="R20" s="18"/>
      <c r="S20" s="18"/>
      <c r="T20" s="18"/>
      <c r="U20" s="18"/>
      <c r="V20" s="18"/>
      <c r="W20" s="18"/>
      <c r="X20" s="18"/>
      <c r="Y20" s="19"/>
      <c r="Z20" s="17"/>
      <c r="AA20" s="18"/>
      <c r="AB20" s="19"/>
      <c r="AC20" s="3">
        <f t="shared" si="0"/>
        <v>0</v>
      </c>
    </row>
    <row r="21" spans="1:29" x14ac:dyDescent="0.25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9"/>
      <c r="K21" s="17"/>
      <c r="L21" s="18"/>
      <c r="M21" s="19"/>
      <c r="P21" s="17" t="s">
        <v>20</v>
      </c>
      <c r="Q21" s="18"/>
      <c r="R21" s="18"/>
      <c r="S21" s="18"/>
      <c r="T21" s="18"/>
      <c r="U21" s="18"/>
      <c r="V21" s="18"/>
      <c r="W21" s="18"/>
      <c r="X21" s="18"/>
      <c r="Y21" s="19"/>
      <c r="Z21" s="17"/>
      <c r="AA21" s="18"/>
      <c r="AB21" s="19"/>
      <c r="AC21" s="3">
        <f t="shared" si="0"/>
        <v>0</v>
      </c>
    </row>
    <row r="22" spans="1:29" x14ac:dyDescent="0.25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9"/>
      <c r="K22" s="17">
        <f>247517-14153</f>
        <v>233364</v>
      </c>
      <c r="L22" s="18"/>
      <c r="M22" s="19"/>
      <c r="P22" s="17" t="s">
        <v>21</v>
      </c>
      <c r="Q22" s="18"/>
      <c r="R22" s="18"/>
      <c r="S22" s="18"/>
      <c r="T22" s="18"/>
      <c r="U22" s="18"/>
      <c r="V22" s="18"/>
      <c r="W22" s="18"/>
      <c r="X22" s="18"/>
      <c r="Y22" s="19"/>
      <c r="Z22" s="17">
        <v>14153</v>
      </c>
      <c r="AA22" s="18"/>
      <c r="AB22" s="19"/>
      <c r="AC22" s="3">
        <f t="shared" si="0"/>
        <v>247517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17">
        <f>4164504-17271+163920</f>
        <v>4311153</v>
      </c>
      <c r="L23" s="18"/>
      <c r="M23" s="19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17">
        <v>17271</v>
      </c>
      <c r="AA23" s="18"/>
      <c r="AB23" s="19"/>
      <c r="AC23" s="3">
        <f t="shared" si="0"/>
        <v>4328424</v>
      </c>
    </row>
    <row r="24" spans="1:29" x14ac:dyDescent="0.25">
      <c r="A24" s="14" t="s">
        <v>24</v>
      </c>
      <c r="B24" s="15"/>
      <c r="C24" s="15"/>
      <c r="D24" s="15"/>
      <c r="E24" s="15"/>
      <c r="F24" s="15"/>
      <c r="G24" s="15"/>
      <c r="H24" s="15"/>
      <c r="I24" s="15"/>
      <c r="J24" s="16"/>
      <c r="K24" s="17"/>
      <c r="L24" s="18"/>
      <c r="M24" s="19"/>
      <c r="P24" s="14" t="s">
        <v>24</v>
      </c>
      <c r="Q24" s="15"/>
      <c r="R24" s="15"/>
      <c r="S24" s="15"/>
      <c r="T24" s="15"/>
      <c r="U24" s="15"/>
      <c r="V24" s="15"/>
      <c r="W24" s="15"/>
      <c r="X24" s="15"/>
      <c r="Y24" s="16"/>
      <c r="Z24" s="17"/>
      <c r="AA24" s="18"/>
      <c r="AB24" s="19"/>
      <c r="AC24" s="3">
        <f t="shared" si="0"/>
        <v>0</v>
      </c>
    </row>
    <row r="25" spans="1:29" x14ac:dyDescent="0.25">
      <c r="A25" s="17" t="s">
        <v>19</v>
      </c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9"/>
      <c r="P25" s="17" t="s">
        <v>19</v>
      </c>
      <c r="Q25" s="18"/>
      <c r="R25" s="18"/>
      <c r="S25" s="18"/>
      <c r="T25" s="18"/>
      <c r="U25" s="18"/>
      <c r="V25" s="18"/>
      <c r="W25" s="18"/>
      <c r="X25" s="18"/>
      <c r="Y25" s="19"/>
      <c r="Z25" s="17"/>
      <c r="AA25" s="18"/>
      <c r="AB25" s="19"/>
      <c r="AC25" s="3">
        <f t="shared" si="0"/>
        <v>0</v>
      </c>
    </row>
    <row r="26" spans="1:29" x14ac:dyDescent="0.25">
      <c r="A26" s="17" t="s">
        <v>20</v>
      </c>
      <c r="B26" s="18"/>
      <c r="C26" s="18"/>
      <c r="D26" s="18"/>
      <c r="E26" s="18"/>
      <c r="F26" s="18"/>
      <c r="G26" s="18"/>
      <c r="H26" s="18"/>
      <c r="I26" s="18"/>
      <c r="J26" s="19"/>
      <c r="K26" s="17"/>
      <c r="L26" s="18"/>
      <c r="M26" s="19"/>
      <c r="P26" s="17" t="s">
        <v>20</v>
      </c>
      <c r="Q26" s="18"/>
      <c r="R26" s="18"/>
      <c r="S26" s="18"/>
      <c r="T26" s="18"/>
      <c r="U26" s="18"/>
      <c r="V26" s="18"/>
      <c r="W26" s="18"/>
      <c r="X26" s="18"/>
      <c r="Y26" s="19"/>
      <c r="Z26" s="17"/>
      <c r="AA26" s="18"/>
      <c r="AB26" s="19"/>
      <c r="AC26" s="3">
        <f t="shared" si="0"/>
        <v>0</v>
      </c>
    </row>
    <row r="27" spans="1:29" x14ac:dyDescent="0.25">
      <c r="A27" s="17" t="s">
        <v>21</v>
      </c>
      <c r="B27" s="18"/>
      <c r="C27" s="18"/>
      <c r="D27" s="18"/>
      <c r="E27" s="18"/>
      <c r="F27" s="18"/>
      <c r="G27" s="18"/>
      <c r="H27" s="18"/>
      <c r="I27" s="18"/>
      <c r="J27" s="19"/>
      <c r="K27" s="17">
        <v>4476</v>
      </c>
      <c r="L27" s="18"/>
      <c r="M27" s="19"/>
      <c r="P27" s="17" t="s">
        <v>21</v>
      </c>
      <c r="Q27" s="18"/>
      <c r="R27" s="18"/>
      <c r="S27" s="18"/>
      <c r="T27" s="18"/>
      <c r="U27" s="18"/>
      <c r="V27" s="18"/>
      <c r="W27" s="18"/>
      <c r="X27" s="18"/>
      <c r="Y27" s="19"/>
      <c r="Z27" s="17"/>
      <c r="AA27" s="18"/>
      <c r="AB27" s="19"/>
      <c r="AC27" s="3">
        <f t="shared" si="0"/>
        <v>4476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17">
        <v>165684</v>
      </c>
      <c r="L28" s="18"/>
      <c r="M28" s="19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17"/>
      <c r="AA28" s="18"/>
      <c r="AB28" s="19"/>
      <c r="AC28" s="3">
        <f t="shared" si="0"/>
        <v>165684</v>
      </c>
    </row>
  </sheetData>
  <mergeCells count="86">
    <mergeCell ref="B2:L4"/>
    <mergeCell ref="E6:K6"/>
    <mergeCell ref="A8:J8"/>
    <mergeCell ref="K8:M8"/>
    <mergeCell ref="A9:J9"/>
    <mergeCell ref="K9:M9"/>
    <mergeCell ref="A16:J16"/>
    <mergeCell ref="K16:M16"/>
    <mergeCell ref="A10:J10"/>
    <mergeCell ref="K10:M10"/>
    <mergeCell ref="A11:J11"/>
    <mergeCell ref="K11:M11"/>
    <mergeCell ref="A12:J12"/>
    <mergeCell ref="K12:M12"/>
    <mergeCell ref="A13:M13"/>
    <mergeCell ref="A14:J14"/>
    <mergeCell ref="K14:M14"/>
    <mergeCell ref="A15:J15"/>
    <mergeCell ref="K15:M15"/>
    <mergeCell ref="A17:J17"/>
    <mergeCell ref="K17:M17"/>
    <mergeCell ref="A18:J18"/>
    <mergeCell ref="K18:M18"/>
    <mergeCell ref="A19:J19"/>
    <mergeCell ref="K19:M19"/>
    <mergeCell ref="A20:J20"/>
    <mergeCell ref="K20:M20"/>
    <mergeCell ref="A21:J21"/>
    <mergeCell ref="K21:M21"/>
    <mergeCell ref="A22:J22"/>
    <mergeCell ref="K22:M22"/>
    <mergeCell ref="A23:J23"/>
    <mergeCell ref="K23:M23"/>
    <mergeCell ref="A24:J24"/>
    <mergeCell ref="K24:M24"/>
    <mergeCell ref="A25:J25"/>
    <mergeCell ref="K25:M25"/>
    <mergeCell ref="A26:J26"/>
    <mergeCell ref="K26:M26"/>
    <mergeCell ref="A27:J27"/>
    <mergeCell ref="K27:M27"/>
    <mergeCell ref="A28:J28"/>
    <mergeCell ref="K28:M28"/>
    <mergeCell ref="Q2:AA4"/>
    <mergeCell ref="T6:Z6"/>
    <mergeCell ref="P8:Y8"/>
    <mergeCell ref="Z8:AB8"/>
    <mergeCell ref="P9:Y9"/>
    <mergeCell ref="Z9:AB9"/>
    <mergeCell ref="P10:Y10"/>
    <mergeCell ref="Z10:AB10"/>
    <mergeCell ref="P11:Y11"/>
    <mergeCell ref="Z11:AB11"/>
    <mergeCell ref="P12:Y12"/>
    <mergeCell ref="Z12:AB12"/>
    <mergeCell ref="P13:AB13"/>
    <mergeCell ref="P14:Y14"/>
    <mergeCell ref="Z14:AB14"/>
    <mergeCell ref="P15:Y15"/>
    <mergeCell ref="Z15:AB15"/>
    <mergeCell ref="P16:Y16"/>
    <mergeCell ref="Z16:AB16"/>
    <mergeCell ref="P17:Y17"/>
    <mergeCell ref="Z17:AB17"/>
    <mergeCell ref="P18:Y18"/>
    <mergeCell ref="Z18:AB18"/>
    <mergeCell ref="P19:Y19"/>
    <mergeCell ref="Z19:AB19"/>
    <mergeCell ref="P20:Y20"/>
    <mergeCell ref="Z20:AB20"/>
    <mergeCell ref="P21:Y21"/>
    <mergeCell ref="Z21:AB21"/>
    <mergeCell ref="P22:Y22"/>
    <mergeCell ref="Z22:AB22"/>
    <mergeCell ref="P23:Y23"/>
    <mergeCell ref="Z23:AB23"/>
    <mergeCell ref="P24:Y24"/>
    <mergeCell ref="Z24:AB24"/>
    <mergeCell ref="P28:Y28"/>
    <mergeCell ref="Z28:AB28"/>
    <mergeCell ref="P25:Y25"/>
    <mergeCell ref="Z25:AB25"/>
    <mergeCell ref="P26:Y26"/>
    <mergeCell ref="Z26:AB26"/>
    <mergeCell ref="P27:Y27"/>
    <mergeCell ref="Z27:A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8"/>
  <sheetViews>
    <sheetView topLeftCell="E1"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2" spans="1:29" ht="15" customHeight="1" x14ac:dyDescent="0.25">
      <c r="B2" s="12" t="s">
        <v>17</v>
      </c>
      <c r="C2" s="12"/>
      <c r="D2" s="12"/>
      <c r="E2" s="12"/>
      <c r="F2" s="12"/>
      <c r="G2" s="12"/>
      <c r="H2" s="12"/>
      <c r="I2" s="12"/>
      <c r="J2" s="12"/>
      <c r="K2" s="12"/>
      <c r="L2" s="12"/>
      <c r="Q2" s="12" t="s">
        <v>38</v>
      </c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9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9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6" spans="1:29" x14ac:dyDescent="0.25">
      <c r="E6" s="13" t="s">
        <v>40</v>
      </c>
      <c r="F6" s="13"/>
      <c r="G6" s="13"/>
      <c r="H6" s="13"/>
      <c r="I6" s="13"/>
      <c r="J6" s="13"/>
      <c r="K6" s="13"/>
      <c r="T6" s="13" t="s">
        <v>34</v>
      </c>
      <c r="U6" s="13"/>
      <c r="V6" s="13"/>
      <c r="W6" s="13"/>
      <c r="X6" s="13"/>
      <c r="Y6" s="13"/>
      <c r="Z6" s="13"/>
    </row>
    <row r="7" spans="1:29" x14ac:dyDescent="0.25">
      <c r="M7" t="s">
        <v>25</v>
      </c>
      <c r="AB7" t="s">
        <v>25</v>
      </c>
    </row>
    <row r="8" spans="1:29" x14ac:dyDescent="0.25">
      <c r="A8" s="14" t="s">
        <v>18</v>
      </c>
      <c r="B8" s="15"/>
      <c r="C8" s="15"/>
      <c r="D8" s="15"/>
      <c r="E8" s="15"/>
      <c r="F8" s="15"/>
      <c r="G8" s="15"/>
      <c r="H8" s="15"/>
      <c r="I8" s="15"/>
      <c r="J8" s="16"/>
      <c r="K8" s="17">
        <f>K10+K11+K12+K9</f>
        <v>11170692</v>
      </c>
      <c r="L8" s="18"/>
      <c r="M8" s="19"/>
      <c r="P8" s="14" t="s">
        <v>18</v>
      </c>
      <c r="Q8" s="15"/>
      <c r="R8" s="15"/>
      <c r="S8" s="15"/>
      <c r="T8" s="15"/>
      <c r="U8" s="15"/>
      <c r="V8" s="15"/>
      <c r="W8" s="15"/>
      <c r="X8" s="15"/>
      <c r="Y8" s="16"/>
      <c r="Z8" s="17">
        <f>Z10+Z11+Z12+Z9</f>
        <v>266348</v>
      </c>
      <c r="AA8" s="18"/>
      <c r="AB8" s="19"/>
      <c r="AC8" s="3">
        <f>K8+Z8</f>
        <v>11437040</v>
      </c>
    </row>
    <row r="9" spans="1:29" x14ac:dyDescent="0.25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9"/>
      <c r="K9" s="17">
        <f>K15</f>
        <v>12294</v>
      </c>
      <c r="L9" s="18"/>
      <c r="M9" s="19"/>
      <c r="P9" s="17" t="s">
        <v>19</v>
      </c>
      <c r="Q9" s="18"/>
      <c r="R9" s="18"/>
      <c r="S9" s="18"/>
      <c r="T9" s="18"/>
      <c r="U9" s="18"/>
      <c r="V9" s="18"/>
      <c r="W9" s="18"/>
      <c r="X9" s="18"/>
      <c r="Y9" s="19"/>
      <c r="Z9" s="17"/>
      <c r="AA9" s="18"/>
      <c r="AB9" s="19"/>
      <c r="AC9" s="3">
        <f t="shared" ref="AC9:AC28" si="0">K9+Z9</f>
        <v>12294</v>
      </c>
    </row>
    <row r="10" spans="1:29" x14ac:dyDescent="0.25">
      <c r="A10" s="17" t="s">
        <v>20</v>
      </c>
      <c r="B10" s="18"/>
      <c r="C10" s="18"/>
      <c r="D10" s="18"/>
      <c r="E10" s="18"/>
      <c r="F10" s="18"/>
      <c r="G10" s="18"/>
      <c r="H10" s="18"/>
      <c r="I10" s="18"/>
      <c r="J10" s="19"/>
      <c r="K10" s="17">
        <f>K16</f>
        <v>421104</v>
      </c>
      <c r="L10" s="18"/>
      <c r="M10" s="19"/>
      <c r="P10" s="17" t="s">
        <v>20</v>
      </c>
      <c r="Q10" s="18"/>
      <c r="R10" s="18"/>
      <c r="S10" s="18"/>
      <c r="T10" s="18"/>
      <c r="U10" s="18"/>
      <c r="V10" s="18"/>
      <c r="W10" s="18"/>
      <c r="X10" s="18"/>
      <c r="Y10" s="19"/>
      <c r="Z10" s="17"/>
      <c r="AA10" s="18"/>
      <c r="AB10" s="19"/>
      <c r="AC10" s="3">
        <f t="shared" si="0"/>
        <v>421104</v>
      </c>
    </row>
    <row r="11" spans="1:29" x14ac:dyDescent="0.25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9"/>
      <c r="K11" s="17">
        <f>K17+K22+K27</f>
        <v>5367479</v>
      </c>
      <c r="L11" s="18"/>
      <c r="M11" s="19"/>
      <c r="P11" s="17" t="s">
        <v>21</v>
      </c>
      <c r="Q11" s="18"/>
      <c r="R11" s="18"/>
      <c r="S11" s="18"/>
      <c r="T11" s="18"/>
      <c r="U11" s="18"/>
      <c r="V11" s="18"/>
      <c r="W11" s="18"/>
      <c r="X11" s="18"/>
      <c r="Y11" s="19"/>
      <c r="Z11" s="17">
        <f>Z17+Z22+Z27</f>
        <v>45783</v>
      </c>
      <c r="AA11" s="18"/>
      <c r="AB11" s="19"/>
      <c r="AC11" s="3">
        <f t="shared" si="0"/>
        <v>5413262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17">
        <f>K18+K23+K28</f>
        <v>5369815</v>
      </c>
      <c r="L12" s="18"/>
      <c r="M12" s="19"/>
      <c r="P12" s="20" t="s">
        <v>22</v>
      </c>
      <c r="Q12" s="21"/>
      <c r="R12" s="21"/>
      <c r="S12" s="21"/>
      <c r="T12" s="21"/>
      <c r="U12" s="21"/>
      <c r="V12" s="21"/>
      <c r="W12" s="21"/>
      <c r="X12" s="21"/>
      <c r="Y12" s="22"/>
      <c r="Z12" s="17">
        <f>Z18+Z23+Z28</f>
        <v>220565</v>
      </c>
      <c r="AA12" s="18"/>
      <c r="AB12" s="19"/>
      <c r="AC12" s="3">
        <f t="shared" si="0"/>
        <v>5590380</v>
      </c>
    </row>
    <row r="13" spans="1:29" x14ac:dyDescent="0.25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P13" s="14" t="s">
        <v>39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3">
        <f t="shared" si="0"/>
        <v>0</v>
      </c>
    </row>
    <row r="14" spans="1:29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7"/>
      <c r="L14" s="18"/>
      <c r="M14" s="19"/>
      <c r="P14" s="14"/>
      <c r="Q14" s="15"/>
      <c r="R14" s="15"/>
      <c r="S14" s="15"/>
      <c r="T14" s="15"/>
      <c r="U14" s="15"/>
      <c r="V14" s="15"/>
      <c r="W14" s="15"/>
      <c r="X14" s="15"/>
      <c r="Y14" s="16"/>
      <c r="Z14" s="17"/>
      <c r="AA14" s="18"/>
      <c r="AB14" s="19"/>
      <c r="AC14" s="3">
        <f t="shared" si="0"/>
        <v>0</v>
      </c>
    </row>
    <row r="15" spans="1:29" x14ac:dyDescent="0.25">
      <c r="A15" s="17" t="s">
        <v>19</v>
      </c>
      <c r="B15" s="18"/>
      <c r="C15" s="18"/>
      <c r="D15" s="18"/>
      <c r="E15" s="18"/>
      <c r="F15" s="18"/>
      <c r="G15" s="18"/>
      <c r="H15" s="18"/>
      <c r="I15" s="18"/>
      <c r="J15" s="19"/>
      <c r="K15" s="17">
        <v>12294</v>
      </c>
      <c r="L15" s="18"/>
      <c r="M15" s="19"/>
      <c r="P15" s="17" t="s">
        <v>19</v>
      </c>
      <c r="Q15" s="18"/>
      <c r="R15" s="18"/>
      <c r="S15" s="18"/>
      <c r="T15" s="18"/>
      <c r="U15" s="18"/>
      <c r="V15" s="18"/>
      <c r="W15" s="18"/>
      <c r="X15" s="18"/>
      <c r="Y15" s="19"/>
      <c r="Z15" s="17"/>
      <c r="AA15" s="18"/>
      <c r="AB15" s="19"/>
      <c r="AC15" s="3">
        <f t="shared" si="0"/>
        <v>12294</v>
      </c>
    </row>
    <row r="16" spans="1:29" x14ac:dyDescent="0.25">
      <c r="A16" s="17" t="s">
        <v>20</v>
      </c>
      <c r="B16" s="18"/>
      <c r="C16" s="18"/>
      <c r="D16" s="18"/>
      <c r="E16" s="18"/>
      <c r="F16" s="18"/>
      <c r="G16" s="18"/>
      <c r="H16" s="18"/>
      <c r="I16" s="18"/>
      <c r="J16" s="19"/>
      <c r="K16" s="17">
        <v>421104</v>
      </c>
      <c r="L16" s="18"/>
      <c r="M16" s="19"/>
      <c r="P16" s="17" t="s">
        <v>20</v>
      </c>
      <c r="Q16" s="18"/>
      <c r="R16" s="18"/>
      <c r="S16" s="18"/>
      <c r="T16" s="18"/>
      <c r="U16" s="18"/>
      <c r="V16" s="18"/>
      <c r="W16" s="18"/>
      <c r="X16" s="18"/>
      <c r="Y16" s="19"/>
      <c r="Z16" s="17"/>
      <c r="AA16" s="18"/>
      <c r="AB16" s="19"/>
      <c r="AC16" s="3">
        <f t="shared" si="0"/>
        <v>421104</v>
      </c>
    </row>
    <row r="17" spans="1:29" x14ac:dyDescent="0.25">
      <c r="A17" s="17" t="s">
        <v>21</v>
      </c>
      <c r="B17" s="18"/>
      <c r="C17" s="18"/>
      <c r="D17" s="18"/>
      <c r="E17" s="18"/>
      <c r="F17" s="18"/>
      <c r="G17" s="18"/>
      <c r="H17" s="18"/>
      <c r="I17" s="18"/>
      <c r="J17" s="19"/>
      <c r="K17" s="17">
        <v>5126511</v>
      </c>
      <c r="L17" s="18"/>
      <c r="M17" s="19"/>
      <c r="P17" s="17" t="s">
        <v>21</v>
      </c>
      <c r="Q17" s="18"/>
      <c r="R17" s="18"/>
      <c r="S17" s="18"/>
      <c r="T17" s="18"/>
      <c r="U17" s="18"/>
      <c r="V17" s="18"/>
      <c r="W17" s="18"/>
      <c r="X17" s="18"/>
      <c r="Y17" s="19"/>
      <c r="Z17" s="17">
        <v>33946</v>
      </c>
      <c r="AA17" s="18"/>
      <c r="AB17" s="19"/>
      <c r="AC17" s="3">
        <f t="shared" si="0"/>
        <v>5160457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17">
        <v>1039228</v>
      </c>
      <c r="L18" s="18"/>
      <c r="M18" s="19"/>
      <c r="P18" s="20" t="s">
        <v>22</v>
      </c>
      <c r="Q18" s="21"/>
      <c r="R18" s="21"/>
      <c r="S18" s="21"/>
      <c r="T18" s="21"/>
      <c r="U18" s="21"/>
      <c r="V18" s="21"/>
      <c r="W18" s="21"/>
      <c r="X18" s="21"/>
      <c r="Y18" s="22"/>
      <c r="Z18" s="17">
        <v>196798</v>
      </c>
      <c r="AA18" s="18"/>
      <c r="AB18" s="19"/>
      <c r="AC18" s="3">
        <f t="shared" si="0"/>
        <v>1236026</v>
      </c>
    </row>
    <row r="19" spans="1:29" x14ac:dyDescent="0.25">
      <c r="A19" s="14" t="s">
        <v>23</v>
      </c>
      <c r="B19" s="15"/>
      <c r="C19" s="15"/>
      <c r="D19" s="15"/>
      <c r="E19" s="15"/>
      <c r="F19" s="15"/>
      <c r="G19" s="15"/>
      <c r="H19" s="15"/>
      <c r="I19" s="15"/>
      <c r="J19" s="16"/>
      <c r="K19" s="17"/>
      <c r="L19" s="18"/>
      <c r="M19" s="19"/>
      <c r="P19" s="14" t="s">
        <v>23</v>
      </c>
      <c r="Q19" s="15"/>
      <c r="R19" s="15"/>
      <c r="S19" s="15"/>
      <c r="T19" s="15"/>
      <c r="U19" s="15"/>
      <c r="V19" s="15"/>
      <c r="W19" s="15"/>
      <c r="X19" s="15"/>
      <c r="Y19" s="16"/>
      <c r="Z19" s="17"/>
      <c r="AA19" s="18"/>
      <c r="AB19" s="19"/>
      <c r="AC19" s="3">
        <f t="shared" si="0"/>
        <v>0</v>
      </c>
    </row>
    <row r="20" spans="1:29" x14ac:dyDescent="0.25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9"/>
      <c r="K20" s="17"/>
      <c r="L20" s="18"/>
      <c r="M20" s="19"/>
      <c r="P20" s="17" t="s">
        <v>19</v>
      </c>
      <c r="Q20" s="18"/>
      <c r="R20" s="18"/>
      <c r="S20" s="18"/>
      <c r="T20" s="18"/>
      <c r="U20" s="18"/>
      <c r="V20" s="18"/>
      <c r="W20" s="18"/>
      <c r="X20" s="18"/>
      <c r="Y20" s="19"/>
      <c r="Z20" s="17"/>
      <c r="AA20" s="18"/>
      <c r="AB20" s="19"/>
      <c r="AC20" s="3">
        <f t="shared" si="0"/>
        <v>0</v>
      </c>
    </row>
    <row r="21" spans="1:29" x14ac:dyDescent="0.25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9"/>
      <c r="K21" s="17"/>
      <c r="L21" s="18"/>
      <c r="M21" s="19"/>
      <c r="P21" s="17" t="s">
        <v>20</v>
      </c>
      <c r="Q21" s="18"/>
      <c r="R21" s="18"/>
      <c r="S21" s="18"/>
      <c r="T21" s="18"/>
      <c r="U21" s="18"/>
      <c r="V21" s="18"/>
      <c r="W21" s="18"/>
      <c r="X21" s="18"/>
      <c r="Y21" s="19"/>
      <c r="Z21" s="17"/>
      <c r="AA21" s="18"/>
      <c r="AB21" s="19"/>
      <c r="AC21" s="3">
        <f t="shared" si="0"/>
        <v>0</v>
      </c>
    </row>
    <row r="22" spans="1:29" x14ac:dyDescent="0.25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9"/>
      <c r="K22" s="17">
        <v>236214</v>
      </c>
      <c r="L22" s="18"/>
      <c r="M22" s="19"/>
      <c r="P22" s="17" t="s">
        <v>21</v>
      </c>
      <c r="Q22" s="18"/>
      <c r="R22" s="18"/>
      <c r="S22" s="18"/>
      <c r="T22" s="18"/>
      <c r="U22" s="18"/>
      <c r="V22" s="18"/>
      <c r="W22" s="18"/>
      <c r="X22" s="18"/>
      <c r="Y22" s="19"/>
      <c r="Z22" s="17">
        <v>11837</v>
      </c>
      <c r="AA22" s="18"/>
      <c r="AB22" s="19"/>
      <c r="AC22" s="3">
        <f t="shared" si="0"/>
        <v>248051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17">
        <v>4149041</v>
      </c>
      <c r="L23" s="18"/>
      <c r="M23" s="19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17">
        <v>23767</v>
      </c>
      <c r="AA23" s="18"/>
      <c r="AB23" s="19"/>
      <c r="AC23" s="3">
        <f t="shared" si="0"/>
        <v>4172808</v>
      </c>
    </row>
    <row r="24" spans="1:29" x14ac:dyDescent="0.25">
      <c r="A24" s="14" t="s">
        <v>24</v>
      </c>
      <c r="B24" s="15"/>
      <c r="C24" s="15"/>
      <c r="D24" s="15"/>
      <c r="E24" s="15"/>
      <c r="F24" s="15"/>
      <c r="G24" s="15"/>
      <c r="H24" s="15"/>
      <c r="I24" s="15"/>
      <c r="J24" s="16"/>
      <c r="K24" s="17"/>
      <c r="L24" s="18"/>
      <c r="M24" s="19"/>
      <c r="P24" s="14" t="s">
        <v>24</v>
      </c>
      <c r="Q24" s="15"/>
      <c r="R24" s="15"/>
      <c r="S24" s="15"/>
      <c r="T24" s="15"/>
      <c r="U24" s="15"/>
      <c r="V24" s="15"/>
      <c r="W24" s="15"/>
      <c r="X24" s="15"/>
      <c r="Y24" s="16"/>
      <c r="Z24" s="17"/>
      <c r="AA24" s="18"/>
      <c r="AB24" s="19"/>
      <c r="AC24" s="3">
        <f t="shared" si="0"/>
        <v>0</v>
      </c>
    </row>
    <row r="25" spans="1:29" x14ac:dyDescent="0.25">
      <c r="A25" s="17" t="s">
        <v>19</v>
      </c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9"/>
      <c r="P25" s="17" t="s">
        <v>19</v>
      </c>
      <c r="Q25" s="18"/>
      <c r="R25" s="18"/>
      <c r="S25" s="18"/>
      <c r="T25" s="18"/>
      <c r="U25" s="18"/>
      <c r="V25" s="18"/>
      <c r="W25" s="18"/>
      <c r="X25" s="18"/>
      <c r="Y25" s="19"/>
      <c r="Z25" s="17"/>
      <c r="AA25" s="18"/>
      <c r="AB25" s="19"/>
      <c r="AC25" s="3">
        <f t="shared" si="0"/>
        <v>0</v>
      </c>
    </row>
    <row r="26" spans="1:29" x14ac:dyDescent="0.25">
      <c r="A26" s="17" t="s">
        <v>20</v>
      </c>
      <c r="B26" s="18"/>
      <c r="C26" s="18"/>
      <c r="D26" s="18"/>
      <c r="E26" s="18"/>
      <c r="F26" s="18"/>
      <c r="G26" s="18"/>
      <c r="H26" s="18"/>
      <c r="I26" s="18"/>
      <c r="J26" s="19"/>
      <c r="K26" s="17"/>
      <c r="L26" s="18"/>
      <c r="M26" s="19"/>
      <c r="P26" s="17" t="s">
        <v>20</v>
      </c>
      <c r="Q26" s="18"/>
      <c r="R26" s="18"/>
      <c r="S26" s="18"/>
      <c r="T26" s="18"/>
      <c r="U26" s="18"/>
      <c r="V26" s="18"/>
      <c r="W26" s="18"/>
      <c r="X26" s="18"/>
      <c r="Y26" s="19"/>
      <c r="Z26" s="17"/>
      <c r="AA26" s="18"/>
      <c r="AB26" s="19"/>
      <c r="AC26" s="3">
        <f t="shared" si="0"/>
        <v>0</v>
      </c>
    </row>
    <row r="27" spans="1:29" x14ac:dyDescent="0.25">
      <c r="A27" s="17" t="s">
        <v>21</v>
      </c>
      <c r="B27" s="18"/>
      <c r="C27" s="18"/>
      <c r="D27" s="18"/>
      <c r="E27" s="18"/>
      <c r="F27" s="18"/>
      <c r="G27" s="18"/>
      <c r="H27" s="18"/>
      <c r="I27" s="18"/>
      <c r="J27" s="19"/>
      <c r="K27" s="17">
        <v>4754</v>
      </c>
      <c r="L27" s="18"/>
      <c r="M27" s="19"/>
      <c r="P27" s="17" t="s">
        <v>21</v>
      </c>
      <c r="Q27" s="18"/>
      <c r="R27" s="18"/>
      <c r="S27" s="18"/>
      <c r="T27" s="18"/>
      <c r="U27" s="18"/>
      <c r="V27" s="18"/>
      <c r="W27" s="18"/>
      <c r="X27" s="18"/>
      <c r="Y27" s="19"/>
      <c r="Z27" s="17"/>
      <c r="AA27" s="18"/>
      <c r="AB27" s="19"/>
      <c r="AC27" s="3">
        <f t="shared" si="0"/>
        <v>4754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17">
        <v>181546</v>
      </c>
      <c r="L28" s="18"/>
      <c r="M28" s="19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17"/>
      <c r="AA28" s="18"/>
      <c r="AB28" s="19"/>
      <c r="AC28" s="3">
        <f t="shared" si="0"/>
        <v>181546</v>
      </c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E1" workbookViewId="0">
      <selection activeCell="AC22" sqref="AC22:AC30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29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29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x14ac:dyDescent="0.25">
      <c r="A6" s="5"/>
      <c r="B6" s="5"/>
      <c r="C6" s="5"/>
      <c r="D6" s="5"/>
      <c r="E6" s="27" t="s">
        <v>41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33</v>
      </c>
      <c r="U6" s="27"/>
      <c r="V6" s="27"/>
      <c r="W6" s="27"/>
      <c r="X6" s="27"/>
      <c r="Y6" s="27"/>
      <c r="Z6" s="27"/>
      <c r="AA6" s="5"/>
      <c r="AB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</row>
    <row r="8" spans="1:29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10020752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181798</v>
      </c>
      <c r="AA8" s="21"/>
      <c r="AB8" s="22"/>
      <c r="AC8" s="3">
        <f>K8+Z8</f>
        <v>10202550</v>
      </c>
    </row>
    <row r="9" spans="1:29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11632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11632</v>
      </c>
    </row>
    <row r="10" spans="1:29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374898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374898</v>
      </c>
    </row>
    <row r="11" spans="1:29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4515247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36163</v>
      </c>
      <c r="AA11" s="21"/>
      <c r="AB11" s="22"/>
      <c r="AC11" s="3">
        <f t="shared" si="0"/>
        <v>4551410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5118975</v>
      </c>
      <c r="L12" s="21"/>
      <c r="M12" s="22"/>
      <c r="N12" s="5"/>
      <c r="O12" s="5"/>
      <c r="P12" s="20" t="s">
        <v>22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145635</v>
      </c>
      <c r="AA12" s="21"/>
      <c r="AB12" s="22"/>
      <c r="AC12" s="3">
        <f t="shared" si="0"/>
        <v>5264610</v>
      </c>
    </row>
    <row r="13" spans="1:29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</row>
    <row r="14" spans="1:29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</row>
    <row r="15" spans="1:29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11632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11632</v>
      </c>
    </row>
    <row r="16" spans="1:29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374898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374898</v>
      </c>
    </row>
    <row r="17" spans="1:29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4713549-207629-198302</f>
        <v>4307618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v>27186</v>
      </c>
      <c r="AA17" s="21"/>
      <c r="AB17" s="22"/>
      <c r="AC17" s="3">
        <f t="shared" si="0"/>
        <v>4334804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v>964486</v>
      </c>
      <c r="L18" s="21"/>
      <c r="M18" s="22"/>
      <c r="N18" s="5"/>
      <c r="O18" s="5"/>
      <c r="P18" s="20" t="s">
        <v>22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v>126539</v>
      </c>
      <c r="AA18" s="21"/>
      <c r="AB18" s="22"/>
      <c r="AC18" s="3">
        <f t="shared" si="0"/>
        <v>1091025</v>
      </c>
    </row>
    <row r="19" spans="1:29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</row>
    <row r="20" spans="1:29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</row>
    <row r="21" spans="1:29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</row>
    <row r="22" spans="1:29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202395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8977</v>
      </c>
      <c r="AA22" s="21"/>
      <c r="AB22" s="22"/>
      <c r="AC22" s="3">
        <f t="shared" si="0"/>
        <v>211372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4005803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19096</v>
      </c>
      <c r="AA23" s="21"/>
      <c r="AB23" s="22"/>
      <c r="AC23" s="3">
        <f t="shared" si="0"/>
        <v>4024899</v>
      </c>
    </row>
    <row r="24" spans="1:29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</row>
    <row r="25" spans="1:29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</row>
    <row r="26" spans="1:29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</row>
    <row r="27" spans="1:29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5234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5234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148686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148686</v>
      </c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opLeftCell="F1" workbookViewId="0">
      <selection activeCell="AC21" sqref="AC21:AC29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29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29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x14ac:dyDescent="0.25">
      <c r="A6" s="5"/>
      <c r="B6" s="5"/>
      <c r="C6" s="5"/>
      <c r="D6" s="5"/>
      <c r="E6" s="27" t="s">
        <v>32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42</v>
      </c>
      <c r="U6" s="27"/>
      <c r="V6" s="27"/>
      <c r="W6" s="27"/>
      <c r="X6" s="27"/>
      <c r="Y6" s="27"/>
      <c r="Z6" s="27"/>
      <c r="AA6" s="5"/>
      <c r="AB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</row>
    <row r="8" spans="1:29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9388860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148365</v>
      </c>
      <c r="AA8" s="21"/>
      <c r="AB8" s="22"/>
      <c r="AC8" s="3">
        <f>K8+Z8</f>
        <v>9537225</v>
      </c>
    </row>
    <row r="9" spans="1:29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9184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9184</v>
      </c>
    </row>
    <row r="10" spans="1:29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409131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409131</v>
      </c>
    </row>
    <row r="11" spans="1:29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3979795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37567</v>
      </c>
      <c r="AA11" s="21"/>
      <c r="AB11" s="22"/>
      <c r="AC11" s="3">
        <f t="shared" si="0"/>
        <v>4017362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4990750</v>
      </c>
      <c r="L12" s="21"/>
      <c r="M12" s="22"/>
      <c r="N12" s="5"/>
      <c r="O12" s="5"/>
      <c r="P12" s="20" t="s">
        <v>22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110798</v>
      </c>
      <c r="AA12" s="21"/>
      <c r="AB12" s="22"/>
      <c r="AC12" s="3">
        <f t="shared" si="0"/>
        <v>5101548</v>
      </c>
    </row>
    <row r="13" spans="1:29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</row>
    <row r="14" spans="1:29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</row>
    <row r="15" spans="1:29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9184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9184</v>
      </c>
    </row>
    <row r="16" spans="1:29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409131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409131</v>
      </c>
    </row>
    <row r="17" spans="1:29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3287433+486622+2918</f>
        <v>3776973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f>37567-8800</f>
        <v>28767</v>
      </c>
      <c r="AA17" s="21"/>
      <c r="AB17" s="22"/>
      <c r="AC17" s="3">
        <f t="shared" si="0"/>
        <v>3805740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796553+188964+605+5816</f>
        <v>991938</v>
      </c>
      <c r="L18" s="21"/>
      <c r="M18" s="22"/>
      <c r="N18" s="5"/>
      <c r="O18" s="5"/>
      <c r="P18" s="20" t="s">
        <v>22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f>110798-22354</f>
        <v>88444</v>
      </c>
      <c r="AA18" s="21"/>
      <c r="AB18" s="22"/>
      <c r="AC18" s="3">
        <f t="shared" si="0"/>
        <v>1080382</v>
      </c>
    </row>
    <row r="19" spans="1:29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</row>
    <row r="20" spans="1:29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</row>
    <row r="21" spans="1:29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</row>
    <row r="22" spans="1:29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193336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8800</v>
      </c>
      <c r="AA22" s="21"/>
      <c r="AB22" s="22"/>
      <c r="AC22" s="3">
        <f t="shared" si="0"/>
        <v>202136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3848183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22354</v>
      </c>
      <c r="AA23" s="21"/>
      <c r="AB23" s="22"/>
      <c r="AC23" s="3">
        <f t="shared" si="0"/>
        <v>3870537</v>
      </c>
    </row>
    <row r="24" spans="1:29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</row>
    <row r="25" spans="1:29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</row>
    <row r="26" spans="1:29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</row>
    <row r="27" spans="1:29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9486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9486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150629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150629</v>
      </c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L1" workbookViewId="0">
      <selection activeCell="AC20" sqref="AC20:AC2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29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29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x14ac:dyDescent="0.25">
      <c r="A6" s="5"/>
      <c r="B6" s="5"/>
      <c r="C6" s="5"/>
      <c r="D6" s="5"/>
      <c r="E6" s="27" t="s">
        <v>31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31</v>
      </c>
      <c r="U6" s="27"/>
      <c r="V6" s="27"/>
      <c r="W6" s="27"/>
      <c r="X6" s="27"/>
      <c r="Y6" s="27"/>
      <c r="Z6" s="27"/>
      <c r="AA6" s="5"/>
      <c r="AB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</row>
    <row r="8" spans="1:29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9100246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121516</v>
      </c>
      <c r="AA8" s="21"/>
      <c r="AB8" s="22"/>
      <c r="AC8" s="3">
        <f>K8+Z8</f>
        <v>9221762</v>
      </c>
    </row>
    <row r="9" spans="1:29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9045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9045</v>
      </c>
    </row>
    <row r="10" spans="1:29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401893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401893</v>
      </c>
    </row>
    <row r="11" spans="1:29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3870039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37239</v>
      </c>
      <c r="AA11" s="21"/>
      <c r="AB11" s="22"/>
      <c r="AC11" s="3">
        <f t="shared" si="0"/>
        <v>3907278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4819269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84277</v>
      </c>
      <c r="AA12" s="21"/>
      <c r="AB12" s="22"/>
      <c r="AC12" s="3">
        <f t="shared" si="0"/>
        <v>4903546</v>
      </c>
    </row>
    <row r="13" spans="1:29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</row>
    <row r="14" spans="1:29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</row>
    <row r="15" spans="1:29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9045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9045</v>
      </c>
    </row>
    <row r="16" spans="1:29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401893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401893</v>
      </c>
    </row>
    <row r="17" spans="1:29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3283190+400302+2791</f>
        <v>3686283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f>37239-9022</f>
        <v>28217</v>
      </c>
      <c r="AA17" s="21"/>
      <c r="AB17" s="22"/>
      <c r="AC17" s="3">
        <f t="shared" si="0"/>
        <v>3714500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847713+165440+893+6164</f>
        <v>1020210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f>84277-20724</f>
        <v>63553</v>
      </c>
      <c r="AA18" s="21"/>
      <c r="AB18" s="22"/>
      <c r="AC18" s="3">
        <f t="shared" si="0"/>
        <v>1083763</v>
      </c>
    </row>
    <row r="19" spans="1:29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</row>
    <row r="20" spans="1:29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</row>
    <row r="21" spans="1:29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</row>
    <row r="22" spans="1:29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167199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9022</v>
      </c>
      <c r="AA22" s="21"/>
      <c r="AB22" s="22"/>
      <c r="AC22" s="3">
        <f t="shared" si="0"/>
        <v>176221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3645180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20724</v>
      </c>
      <c r="AA23" s="21"/>
      <c r="AB23" s="22"/>
      <c r="AC23" s="3">
        <f t="shared" si="0"/>
        <v>3665904</v>
      </c>
    </row>
    <row r="24" spans="1:29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</row>
    <row r="25" spans="1:29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</row>
    <row r="26" spans="1:29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</row>
    <row r="27" spans="1:29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16557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16557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153879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153879</v>
      </c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>
      <selection activeCell="V30" sqref="V30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29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29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x14ac:dyDescent="0.25">
      <c r="A6" s="5"/>
      <c r="B6" s="5"/>
      <c r="C6" s="5"/>
      <c r="D6" s="5"/>
      <c r="E6" s="27" t="s">
        <v>30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30</v>
      </c>
      <c r="U6" s="27"/>
      <c r="V6" s="27"/>
      <c r="W6" s="27"/>
      <c r="X6" s="27"/>
      <c r="Y6" s="27"/>
      <c r="Z6" s="27"/>
      <c r="AA6" s="5"/>
      <c r="AB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</row>
    <row r="8" spans="1:29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9427265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114738</v>
      </c>
      <c r="AA8" s="21"/>
      <c r="AB8" s="22"/>
      <c r="AC8" s="3">
        <f>K8+Z8</f>
        <v>9542003</v>
      </c>
    </row>
    <row r="9" spans="1:29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8236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8236</v>
      </c>
    </row>
    <row r="10" spans="1:29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418734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418734</v>
      </c>
    </row>
    <row r="11" spans="1:29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4029133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35522</v>
      </c>
      <c r="AA11" s="21"/>
      <c r="AB11" s="22"/>
      <c r="AC11" s="3">
        <f t="shared" si="0"/>
        <v>4064655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4971162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79216</v>
      </c>
      <c r="AA12" s="21"/>
      <c r="AB12" s="22"/>
      <c r="AC12" s="3">
        <f t="shared" si="0"/>
        <v>5050378</v>
      </c>
    </row>
    <row r="13" spans="1:29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</row>
    <row r="14" spans="1:29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</row>
    <row r="15" spans="1:29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8236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8236</v>
      </c>
    </row>
    <row r="16" spans="1:29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418734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418734</v>
      </c>
    </row>
    <row r="17" spans="1:29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3484295+381597+2955</f>
        <v>3868847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f>35522-8041</f>
        <v>27481</v>
      </c>
      <c r="AA17" s="21"/>
      <c r="AB17" s="22"/>
      <c r="AC17" s="3">
        <f t="shared" si="0"/>
        <v>3896328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941757+151816+1327+6751</f>
        <v>1101651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f>79216-20057</f>
        <v>59159</v>
      </c>
      <c r="AA18" s="21"/>
      <c r="AB18" s="22"/>
      <c r="AC18" s="3">
        <f t="shared" si="0"/>
        <v>1160810</v>
      </c>
    </row>
    <row r="19" spans="1:29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</row>
    <row r="20" spans="1:29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</row>
    <row r="21" spans="1:29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</row>
    <row r="22" spans="1:29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136052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8041</v>
      </c>
      <c r="AA22" s="21"/>
      <c r="AB22" s="22"/>
      <c r="AC22" s="3">
        <f t="shared" si="0"/>
        <v>144093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3724373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20057</v>
      </c>
      <c r="AA23" s="21"/>
      <c r="AB23" s="22"/>
      <c r="AC23" s="3">
        <f t="shared" si="0"/>
        <v>3744430</v>
      </c>
    </row>
    <row r="24" spans="1:29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</row>
    <row r="25" spans="1:29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</row>
    <row r="26" spans="1:29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</row>
    <row r="27" spans="1:29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24234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24234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145138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145138</v>
      </c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opLeftCell="F1" workbookViewId="0">
      <selection activeCell="AC7" sqref="AC7:AC17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5"/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5"/>
      <c r="N2" s="5"/>
      <c r="O2" s="5"/>
      <c r="P2" s="5"/>
      <c r="Q2" s="26" t="s">
        <v>38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5"/>
    </row>
    <row r="3" spans="1:29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  <c r="N3" s="5"/>
      <c r="O3" s="5"/>
      <c r="P3" s="5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"/>
    </row>
    <row r="4" spans="1:29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/>
      <c r="N4" s="5"/>
      <c r="O4" s="5"/>
      <c r="P4" s="5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9" x14ac:dyDescent="0.25">
      <c r="A6" s="5"/>
      <c r="B6" s="5"/>
      <c r="C6" s="5"/>
      <c r="D6" s="5"/>
      <c r="E6" s="27" t="s">
        <v>44</v>
      </c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27" t="s">
        <v>29</v>
      </c>
      <c r="U6" s="27"/>
      <c r="V6" s="27"/>
      <c r="W6" s="27"/>
      <c r="X6" s="27"/>
      <c r="Y6" s="27"/>
      <c r="Z6" s="27"/>
      <c r="AA6" s="5"/>
      <c r="AB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</row>
    <row r="8" spans="1:29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4"/>
      <c r="J8" s="25"/>
      <c r="K8" s="20">
        <f>K10+K11+K12+K9</f>
        <v>9982258</v>
      </c>
      <c r="L8" s="21"/>
      <c r="M8" s="22"/>
      <c r="N8" s="5"/>
      <c r="O8" s="5"/>
      <c r="P8" s="23" t="s">
        <v>18</v>
      </c>
      <c r="Q8" s="24"/>
      <c r="R8" s="24"/>
      <c r="S8" s="24"/>
      <c r="T8" s="24"/>
      <c r="U8" s="24"/>
      <c r="V8" s="24"/>
      <c r="W8" s="24"/>
      <c r="X8" s="24"/>
      <c r="Y8" s="25"/>
      <c r="Z8" s="20">
        <f>Z10+Z11+Z12+Z9</f>
        <v>121312</v>
      </c>
      <c r="AA8" s="21"/>
      <c r="AB8" s="22"/>
      <c r="AC8" s="3">
        <f>K8+Z8</f>
        <v>10103570</v>
      </c>
    </row>
    <row r="9" spans="1:29" x14ac:dyDescent="0.25">
      <c r="A9" s="20" t="s">
        <v>19</v>
      </c>
      <c r="B9" s="21"/>
      <c r="C9" s="21"/>
      <c r="D9" s="21"/>
      <c r="E9" s="21"/>
      <c r="F9" s="21"/>
      <c r="G9" s="21"/>
      <c r="H9" s="21"/>
      <c r="I9" s="21"/>
      <c r="J9" s="22"/>
      <c r="K9" s="20">
        <f>K15</f>
        <v>9860</v>
      </c>
      <c r="L9" s="21"/>
      <c r="M9" s="22"/>
      <c r="N9" s="5"/>
      <c r="O9" s="5"/>
      <c r="P9" s="20" t="s">
        <v>19</v>
      </c>
      <c r="Q9" s="21"/>
      <c r="R9" s="21"/>
      <c r="S9" s="21"/>
      <c r="T9" s="21"/>
      <c r="U9" s="21"/>
      <c r="V9" s="21"/>
      <c r="W9" s="21"/>
      <c r="X9" s="21"/>
      <c r="Y9" s="22"/>
      <c r="Z9" s="20"/>
      <c r="AA9" s="21"/>
      <c r="AB9" s="22"/>
      <c r="AC9" s="3">
        <f t="shared" ref="AC9:AC28" si="0">K9+Z9</f>
        <v>9860</v>
      </c>
    </row>
    <row r="10" spans="1:29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2"/>
      <c r="K10" s="20">
        <f>K16</f>
        <v>479292</v>
      </c>
      <c r="L10" s="21"/>
      <c r="M10" s="22"/>
      <c r="N10" s="5"/>
      <c r="O10" s="5"/>
      <c r="P10" s="20" t="s">
        <v>20</v>
      </c>
      <c r="Q10" s="21"/>
      <c r="R10" s="21"/>
      <c r="S10" s="21"/>
      <c r="T10" s="21"/>
      <c r="U10" s="21"/>
      <c r="V10" s="21"/>
      <c r="W10" s="21"/>
      <c r="X10" s="21"/>
      <c r="Y10" s="22"/>
      <c r="Z10" s="20"/>
      <c r="AA10" s="21"/>
      <c r="AB10" s="22"/>
      <c r="AC10" s="3">
        <f t="shared" si="0"/>
        <v>479292</v>
      </c>
    </row>
    <row r="11" spans="1:29" x14ac:dyDescent="0.25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2"/>
      <c r="K11" s="20">
        <f>K17+K22+K27</f>
        <v>4288650</v>
      </c>
      <c r="L11" s="21"/>
      <c r="M11" s="22"/>
      <c r="N11" s="5"/>
      <c r="O11" s="5"/>
      <c r="P11" s="20" t="s">
        <v>21</v>
      </c>
      <c r="Q11" s="21"/>
      <c r="R11" s="21"/>
      <c r="S11" s="21"/>
      <c r="T11" s="21"/>
      <c r="U11" s="21"/>
      <c r="V11" s="21"/>
      <c r="W11" s="21"/>
      <c r="X11" s="21"/>
      <c r="Y11" s="22"/>
      <c r="Z11" s="20">
        <f>Z17+Z22+Z27</f>
        <v>40130</v>
      </c>
      <c r="AA11" s="21"/>
      <c r="AB11" s="22"/>
      <c r="AC11" s="3">
        <f t="shared" si="0"/>
        <v>4328780</v>
      </c>
    </row>
    <row r="12" spans="1:29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2"/>
      <c r="K12" s="20">
        <f>K18+K23+K28</f>
        <v>5204456</v>
      </c>
      <c r="L12" s="21"/>
      <c r="M12" s="22"/>
      <c r="N12" s="5"/>
      <c r="O12" s="5"/>
      <c r="P12" s="20" t="s">
        <v>43</v>
      </c>
      <c r="Q12" s="21"/>
      <c r="R12" s="21"/>
      <c r="S12" s="21"/>
      <c r="T12" s="21"/>
      <c r="U12" s="21"/>
      <c r="V12" s="21"/>
      <c r="W12" s="21"/>
      <c r="X12" s="21"/>
      <c r="Y12" s="22"/>
      <c r="Z12" s="20">
        <f>Z18+Z23+Z28</f>
        <v>81182</v>
      </c>
      <c r="AA12" s="21"/>
      <c r="AB12" s="22"/>
      <c r="AC12" s="3">
        <f t="shared" si="0"/>
        <v>5285638</v>
      </c>
    </row>
    <row r="13" spans="1:29" x14ac:dyDescent="0.25">
      <c r="A13" s="23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5"/>
      <c r="O13" s="5"/>
      <c r="P13" s="23" t="s">
        <v>39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3">
        <f t="shared" si="0"/>
        <v>0</v>
      </c>
    </row>
    <row r="14" spans="1:29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0"/>
      <c r="L14" s="21"/>
      <c r="M14" s="22"/>
      <c r="N14" s="5"/>
      <c r="O14" s="5"/>
      <c r="P14" s="23"/>
      <c r="Q14" s="24"/>
      <c r="R14" s="24"/>
      <c r="S14" s="24"/>
      <c r="T14" s="24"/>
      <c r="U14" s="24"/>
      <c r="V14" s="24"/>
      <c r="W14" s="24"/>
      <c r="X14" s="24"/>
      <c r="Y14" s="25"/>
      <c r="Z14" s="20"/>
      <c r="AA14" s="21"/>
      <c r="AB14" s="22"/>
      <c r="AC14" s="3">
        <f t="shared" si="0"/>
        <v>0</v>
      </c>
    </row>
    <row r="15" spans="1:29" x14ac:dyDescent="0.25">
      <c r="A15" s="20" t="s">
        <v>19</v>
      </c>
      <c r="B15" s="21"/>
      <c r="C15" s="21"/>
      <c r="D15" s="21"/>
      <c r="E15" s="21"/>
      <c r="F15" s="21"/>
      <c r="G15" s="21"/>
      <c r="H15" s="21"/>
      <c r="I15" s="21"/>
      <c r="J15" s="22"/>
      <c r="K15" s="20">
        <v>9860</v>
      </c>
      <c r="L15" s="21"/>
      <c r="M15" s="22"/>
      <c r="N15" s="5"/>
      <c r="O15" s="5"/>
      <c r="P15" s="20" t="s">
        <v>19</v>
      </c>
      <c r="Q15" s="21"/>
      <c r="R15" s="21"/>
      <c r="S15" s="21"/>
      <c r="T15" s="21"/>
      <c r="U15" s="21"/>
      <c r="V15" s="21"/>
      <c r="W15" s="21"/>
      <c r="X15" s="21"/>
      <c r="Y15" s="22"/>
      <c r="Z15" s="20"/>
      <c r="AA15" s="21"/>
      <c r="AB15" s="22"/>
      <c r="AC15" s="3">
        <f t="shared" si="0"/>
        <v>9860</v>
      </c>
    </row>
    <row r="16" spans="1:29" x14ac:dyDescent="0.25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2"/>
      <c r="K16" s="20">
        <v>479292</v>
      </c>
      <c r="L16" s="21"/>
      <c r="M16" s="22"/>
      <c r="N16" s="5"/>
      <c r="O16" s="5"/>
      <c r="P16" s="20" t="s">
        <v>20</v>
      </c>
      <c r="Q16" s="21"/>
      <c r="R16" s="21"/>
      <c r="S16" s="21"/>
      <c r="T16" s="21"/>
      <c r="U16" s="21"/>
      <c r="V16" s="21"/>
      <c r="W16" s="21"/>
      <c r="X16" s="21"/>
      <c r="Y16" s="22"/>
      <c r="Z16" s="20"/>
      <c r="AA16" s="21"/>
      <c r="AB16" s="22"/>
      <c r="AC16" s="3">
        <f t="shared" si="0"/>
        <v>479292</v>
      </c>
    </row>
    <row r="17" spans="1:29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  <c r="K17" s="20">
        <f>3673446+417668+31388</f>
        <v>4122502</v>
      </c>
      <c r="L17" s="21"/>
      <c r="M17" s="22"/>
      <c r="N17" s="5"/>
      <c r="O17" s="5"/>
      <c r="P17" s="20" t="s">
        <v>21</v>
      </c>
      <c r="Q17" s="21"/>
      <c r="R17" s="21"/>
      <c r="S17" s="21"/>
      <c r="T17" s="21"/>
      <c r="U17" s="21"/>
      <c r="V17" s="21"/>
      <c r="W17" s="21"/>
      <c r="X17" s="21"/>
      <c r="Y17" s="22"/>
      <c r="Z17" s="20">
        <f>40130-9345</f>
        <v>30785</v>
      </c>
      <c r="AA17" s="21"/>
      <c r="AB17" s="22"/>
      <c r="AC17" s="3">
        <f t="shared" si="0"/>
        <v>4153287</v>
      </c>
    </row>
    <row r="18" spans="1:29" x14ac:dyDescent="0.25">
      <c r="A18" s="20" t="s">
        <v>22</v>
      </c>
      <c r="B18" s="21"/>
      <c r="C18" s="21"/>
      <c r="D18" s="21"/>
      <c r="E18" s="21"/>
      <c r="F18" s="21"/>
      <c r="G18" s="21"/>
      <c r="H18" s="21"/>
      <c r="I18" s="21"/>
      <c r="J18" s="22"/>
      <c r="K18" s="20">
        <f>1003653+165834+1092+6215</f>
        <v>1176794</v>
      </c>
      <c r="L18" s="21"/>
      <c r="M18" s="22"/>
      <c r="N18" s="5"/>
      <c r="O18" s="5"/>
      <c r="P18" s="20" t="s">
        <v>43</v>
      </c>
      <c r="Q18" s="21"/>
      <c r="R18" s="21"/>
      <c r="S18" s="21"/>
      <c r="T18" s="21"/>
      <c r="U18" s="21"/>
      <c r="V18" s="21"/>
      <c r="W18" s="21"/>
      <c r="X18" s="21"/>
      <c r="Y18" s="22"/>
      <c r="Z18" s="20">
        <f>81182-19639</f>
        <v>61543</v>
      </c>
      <c r="AA18" s="21"/>
      <c r="AB18" s="22"/>
      <c r="AC18" s="3">
        <f t="shared" si="0"/>
        <v>1238337</v>
      </c>
    </row>
    <row r="19" spans="1:29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5"/>
      <c r="K19" s="20"/>
      <c r="L19" s="21"/>
      <c r="M19" s="22"/>
      <c r="N19" s="5"/>
      <c r="O19" s="5"/>
      <c r="P19" s="23" t="s">
        <v>23</v>
      </c>
      <c r="Q19" s="24"/>
      <c r="R19" s="24"/>
      <c r="S19" s="24"/>
      <c r="T19" s="24"/>
      <c r="U19" s="24"/>
      <c r="V19" s="24"/>
      <c r="W19" s="24"/>
      <c r="X19" s="24"/>
      <c r="Y19" s="25"/>
      <c r="Z19" s="20"/>
      <c r="AA19" s="21"/>
      <c r="AB19" s="22"/>
      <c r="AC19" s="3">
        <f t="shared" si="0"/>
        <v>0</v>
      </c>
    </row>
    <row r="20" spans="1:29" x14ac:dyDescent="0.25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2"/>
      <c r="N20" s="5"/>
      <c r="O20" s="5"/>
      <c r="P20" s="20" t="s">
        <v>19</v>
      </c>
      <c r="Q20" s="21"/>
      <c r="R20" s="21"/>
      <c r="S20" s="21"/>
      <c r="T20" s="21"/>
      <c r="U20" s="21"/>
      <c r="V20" s="21"/>
      <c r="W20" s="21"/>
      <c r="X20" s="21"/>
      <c r="Y20" s="22"/>
      <c r="Z20" s="20"/>
      <c r="AA20" s="21"/>
      <c r="AB20" s="22"/>
      <c r="AC20" s="3">
        <f t="shared" si="0"/>
        <v>0</v>
      </c>
    </row>
    <row r="21" spans="1:29" x14ac:dyDescent="0.25">
      <c r="A21" s="20" t="s">
        <v>20</v>
      </c>
      <c r="B21" s="21"/>
      <c r="C21" s="21"/>
      <c r="D21" s="21"/>
      <c r="E21" s="21"/>
      <c r="F21" s="21"/>
      <c r="G21" s="21"/>
      <c r="H21" s="21"/>
      <c r="I21" s="21"/>
      <c r="J21" s="22"/>
      <c r="K21" s="20"/>
      <c r="L21" s="21"/>
      <c r="M21" s="22"/>
      <c r="N21" s="5"/>
      <c r="O21" s="5"/>
      <c r="P21" s="20" t="s">
        <v>20</v>
      </c>
      <c r="Q21" s="21"/>
      <c r="R21" s="21"/>
      <c r="S21" s="21"/>
      <c r="T21" s="21"/>
      <c r="U21" s="21"/>
      <c r="V21" s="21"/>
      <c r="W21" s="21"/>
      <c r="X21" s="21"/>
      <c r="Y21" s="22"/>
      <c r="Z21" s="20"/>
      <c r="AA21" s="21"/>
      <c r="AB21" s="22"/>
      <c r="AC21" s="3">
        <f t="shared" si="0"/>
        <v>0</v>
      </c>
    </row>
    <row r="22" spans="1:29" x14ac:dyDescent="0.2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2"/>
      <c r="K22" s="20">
        <v>147003</v>
      </c>
      <c r="L22" s="21"/>
      <c r="M22" s="22"/>
      <c r="N22" s="5"/>
      <c r="O22" s="5"/>
      <c r="P22" s="20" t="s">
        <v>21</v>
      </c>
      <c r="Q22" s="21"/>
      <c r="R22" s="21"/>
      <c r="S22" s="21"/>
      <c r="T22" s="21"/>
      <c r="U22" s="21"/>
      <c r="V22" s="21"/>
      <c r="W22" s="21"/>
      <c r="X22" s="21"/>
      <c r="Y22" s="22"/>
      <c r="Z22" s="20">
        <v>9345</v>
      </c>
      <c r="AA22" s="21"/>
      <c r="AB22" s="22"/>
      <c r="AC22" s="3">
        <f t="shared" si="0"/>
        <v>156348</v>
      </c>
    </row>
    <row r="23" spans="1:29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2"/>
      <c r="K23" s="20">
        <v>3884167</v>
      </c>
      <c r="L23" s="21"/>
      <c r="M23" s="22"/>
      <c r="N23" s="5"/>
      <c r="O23" s="5"/>
      <c r="P23" s="20" t="s">
        <v>22</v>
      </c>
      <c r="Q23" s="21"/>
      <c r="R23" s="21"/>
      <c r="S23" s="21"/>
      <c r="T23" s="21"/>
      <c r="U23" s="21"/>
      <c r="V23" s="21"/>
      <c r="W23" s="21"/>
      <c r="X23" s="21"/>
      <c r="Y23" s="22"/>
      <c r="Z23" s="20">
        <v>19639</v>
      </c>
      <c r="AA23" s="21"/>
      <c r="AB23" s="22"/>
      <c r="AC23" s="3">
        <f t="shared" si="0"/>
        <v>3903806</v>
      </c>
    </row>
    <row r="24" spans="1:29" x14ac:dyDescent="0.2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5"/>
      <c r="K24" s="20"/>
      <c r="L24" s="21"/>
      <c r="M24" s="22"/>
      <c r="N24" s="5"/>
      <c r="O24" s="5"/>
      <c r="P24" s="23" t="s">
        <v>24</v>
      </c>
      <c r="Q24" s="24"/>
      <c r="R24" s="24"/>
      <c r="S24" s="24"/>
      <c r="T24" s="24"/>
      <c r="U24" s="24"/>
      <c r="V24" s="24"/>
      <c r="W24" s="24"/>
      <c r="X24" s="24"/>
      <c r="Y24" s="25"/>
      <c r="Z24" s="20"/>
      <c r="AA24" s="21"/>
      <c r="AB24" s="22"/>
      <c r="AC24" s="3">
        <f t="shared" si="0"/>
        <v>0</v>
      </c>
    </row>
    <row r="25" spans="1:29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2"/>
      <c r="K25" s="20"/>
      <c r="L25" s="21"/>
      <c r="M25" s="22"/>
      <c r="N25" s="5"/>
      <c r="O25" s="5"/>
      <c r="P25" s="20" t="s">
        <v>19</v>
      </c>
      <c r="Q25" s="21"/>
      <c r="R25" s="21"/>
      <c r="S25" s="21"/>
      <c r="T25" s="21"/>
      <c r="U25" s="21"/>
      <c r="V25" s="21"/>
      <c r="W25" s="21"/>
      <c r="X25" s="21"/>
      <c r="Y25" s="22"/>
      <c r="Z25" s="20"/>
      <c r="AA25" s="21"/>
      <c r="AB25" s="22"/>
      <c r="AC25" s="3">
        <f t="shared" si="0"/>
        <v>0</v>
      </c>
    </row>
    <row r="26" spans="1:29" x14ac:dyDescent="0.25">
      <c r="A26" s="20" t="s">
        <v>20</v>
      </c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21"/>
      <c r="M26" s="22"/>
      <c r="N26" s="5"/>
      <c r="O26" s="5"/>
      <c r="P26" s="20" t="s">
        <v>20</v>
      </c>
      <c r="Q26" s="21"/>
      <c r="R26" s="21"/>
      <c r="S26" s="21"/>
      <c r="T26" s="21"/>
      <c r="U26" s="21"/>
      <c r="V26" s="21"/>
      <c r="W26" s="21"/>
      <c r="X26" s="21"/>
      <c r="Y26" s="22"/>
      <c r="Z26" s="20"/>
      <c r="AA26" s="21"/>
      <c r="AB26" s="22"/>
      <c r="AC26" s="3">
        <f t="shared" si="0"/>
        <v>0</v>
      </c>
    </row>
    <row r="27" spans="1:29" x14ac:dyDescent="0.25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2"/>
      <c r="K27" s="20">
        <v>19145</v>
      </c>
      <c r="L27" s="21"/>
      <c r="M27" s="22"/>
      <c r="N27" s="5"/>
      <c r="O27" s="5"/>
      <c r="P27" s="20" t="s">
        <v>21</v>
      </c>
      <c r="Q27" s="21"/>
      <c r="R27" s="21"/>
      <c r="S27" s="21"/>
      <c r="T27" s="21"/>
      <c r="U27" s="21"/>
      <c r="V27" s="21"/>
      <c r="W27" s="21"/>
      <c r="X27" s="21"/>
      <c r="Y27" s="22"/>
      <c r="Z27" s="20"/>
      <c r="AA27" s="21"/>
      <c r="AB27" s="22"/>
      <c r="AC27" s="3">
        <f t="shared" si="0"/>
        <v>19145</v>
      </c>
    </row>
    <row r="28" spans="1:29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2"/>
      <c r="K28" s="20">
        <v>143495</v>
      </c>
      <c r="L28" s="21"/>
      <c r="M28" s="22"/>
      <c r="N28" s="5"/>
      <c r="O28" s="5"/>
      <c r="P28" s="20" t="s">
        <v>22</v>
      </c>
      <c r="Q28" s="21"/>
      <c r="R28" s="21"/>
      <c r="S28" s="21"/>
      <c r="T28" s="21"/>
      <c r="U28" s="21"/>
      <c r="V28" s="21"/>
      <c r="W28" s="21"/>
      <c r="X28" s="21"/>
      <c r="Y28" s="22"/>
      <c r="Z28" s="20"/>
      <c r="AA28" s="21"/>
      <c r="AB28" s="22"/>
      <c r="AC28" s="3">
        <f t="shared" si="0"/>
        <v>143495</v>
      </c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 </vt:lpstr>
      <vt:lpstr>январь</vt:lpstr>
      <vt:lpstr>февраль</vt:lpstr>
      <vt:lpstr>март</vt:lpstr>
      <vt:lpstr>апрель</vt:lpstr>
      <vt:lpstr>май</vt:lpstr>
      <vt:lpstr>июнь</vt:lpstr>
      <vt:lpstr>июль </vt:lpstr>
      <vt:lpstr>август</vt:lpstr>
      <vt:lpstr>сентябрь</vt:lpstr>
      <vt:lpstr>октябрь </vt:lpstr>
      <vt:lpstr>ноябрь</vt:lpstr>
      <vt:lpstr>декабрь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2017-01-12T17:19:48Z</dcterms:modified>
</cp:coreProperties>
</file>