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465" windowWidth="14805" windowHeight="7650" tabRatio="613" firstSheet="2" activeTab="12"/>
  </bookViews>
  <sheets>
    <sheet name="ПО " sheetId="1" r:id="rId1"/>
    <sheet name="Январь 2017" sheetId="41" r:id="rId2"/>
    <sheet name="Февраль 2017" sheetId="42" r:id="rId3"/>
    <sheet name="Март 2017" sheetId="43" r:id="rId4"/>
    <sheet name="Апрель 2017" sheetId="44" r:id="rId5"/>
    <sheet name="Май 2017" sheetId="45" r:id="rId6"/>
    <sheet name="Июнь 2017" sheetId="46" r:id="rId7"/>
    <sheet name="Июль 2017" sheetId="47" r:id="rId8"/>
    <sheet name="Август 2017" sheetId="48" r:id="rId9"/>
    <sheet name="Сентябрь 2017" sheetId="49" r:id="rId10"/>
    <sheet name="Октябрь 2017" sheetId="50" r:id="rId11"/>
    <sheet name="Ноябрь 2017" sheetId="51" r:id="rId12"/>
    <sheet name="Декабрь 2017" sheetId="52" r:id="rId13"/>
  </sheets>
  <calcPr calcId="144525"/>
</workbook>
</file>

<file path=xl/calcChain.xml><?xml version="1.0" encoding="utf-8"?>
<calcChain xmlns="http://schemas.openxmlformats.org/spreadsheetml/2006/main">
  <c r="O6" i="1" l="1"/>
  <c r="Z18" i="52"/>
  <c r="Z12" i="52" s="1"/>
  <c r="Z17" i="52"/>
  <c r="Z11" i="52" s="1"/>
  <c r="K18" i="52"/>
  <c r="K17" i="52"/>
  <c r="K11" i="52" s="1"/>
  <c r="AC28" i="52"/>
  <c r="AC27" i="52"/>
  <c r="AC26" i="52"/>
  <c r="AC25" i="52"/>
  <c r="AC24" i="52"/>
  <c r="AC23" i="52"/>
  <c r="AC22" i="52"/>
  <c r="AC21" i="52"/>
  <c r="AC20" i="52"/>
  <c r="AC19" i="52"/>
  <c r="AC18" i="52"/>
  <c r="AC16" i="52"/>
  <c r="AC15" i="52"/>
  <c r="AC14" i="52"/>
  <c r="AC13" i="52"/>
  <c r="K12" i="52"/>
  <c r="K10" i="52"/>
  <c r="AC10" i="52" s="1"/>
  <c r="K9" i="52"/>
  <c r="AC9" i="52" s="1"/>
  <c r="Z8" i="52" l="1"/>
  <c r="AC12" i="52"/>
  <c r="AC11" i="52"/>
  <c r="AC17" i="52"/>
  <c r="K8" i="52"/>
  <c r="N6" i="1"/>
  <c r="K17" i="51"/>
  <c r="AC8" i="52" l="1"/>
  <c r="Z18" i="51"/>
  <c r="Z17" i="51"/>
  <c r="K18" i="51"/>
  <c r="AC18" i="51" s="1"/>
  <c r="AC28" i="51"/>
  <c r="AC27" i="51"/>
  <c r="AC26" i="51"/>
  <c r="AC25" i="51"/>
  <c r="AC24" i="51"/>
  <c r="AC23" i="51"/>
  <c r="AC22" i="51"/>
  <c r="AC21" i="51"/>
  <c r="AC20" i="51"/>
  <c r="AC19" i="51"/>
  <c r="Z12" i="51"/>
  <c r="AC16" i="51"/>
  <c r="AC15" i="51"/>
  <c r="AC14" i="51"/>
  <c r="AC13" i="51"/>
  <c r="Z11" i="51"/>
  <c r="K10" i="51"/>
  <c r="K9" i="51"/>
  <c r="AC9" i="51" s="1"/>
  <c r="AC17" i="51" l="1"/>
  <c r="Z8" i="51"/>
  <c r="K12" i="51"/>
  <c r="AC12" i="51" s="1"/>
  <c r="AC10" i="51"/>
  <c r="K11" i="51"/>
  <c r="AC11" i="51" s="1"/>
  <c r="M6" i="1"/>
  <c r="L6" i="1"/>
  <c r="K6" i="1"/>
  <c r="J6" i="1"/>
  <c r="I6" i="1"/>
  <c r="H6" i="1"/>
  <c r="G6" i="1"/>
  <c r="F6" i="1"/>
  <c r="E6" i="1"/>
  <c r="K8" i="51" l="1"/>
  <c r="AC8" i="51" s="1"/>
  <c r="Z18" i="50"/>
  <c r="AC18" i="50" s="1"/>
  <c r="Z17" i="50"/>
  <c r="Z11" i="50" s="1"/>
  <c r="K18" i="50"/>
  <c r="K12" i="50" s="1"/>
  <c r="K17" i="50"/>
  <c r="K11" i="50" s="1"/>
  <c r="AC28" i="50"/>
  <c r="AC27" i="50"/>
  <c r="AC26" i="50"/>
  <c r="AC25" i="50"/>
  <c r="AC24" i="50"/>
  <c r="AC23" i="50"/>
  <c r="AC22" i="50"/>
  <c r="AC21" i="50"/>
  <c r="AC20" i="50"/>
  <c r="AC19" i="50"/>
  <c r="AC16" i="50"/>
  <c r="AC15" i="50"/>
  <c r="AC14" i="50"/>
  <c r="AC13" i="50"/>
  <c r="K10" i="50"/>
  <c r="K9" i="50"/>
  <c r="AC9" i="50" s="1"/>
  <c r="AC11" i="50" l="1"/>
  <c r="AC12" i="50"/>
  <c r="K8" i="50"/>
  <c r="Z12" i="50"/>
  <c r="Z8" i="50" s="1"/>
  <c r="AC17" i="50"/>
  <c r="AC10" i="50"/>
  <c r="AC8" i="49"/>
  <c r="K18" i="49"/>
  <c r="K12" i="49" s="1"/>
  <c r="Z18" i="49"/>
  <c r="Z12" i="49" s="1"/>
  <c r="Z17" i="49"/>
  <c r="Z11" i="49" s="1"/>
  <c r="K17" i="49"/>
  <c r="AC28" i="49"/>
  <c r="AC27" i="49"/>
  <c r="AC26" i="49"/>
  <c r="AC25" i="49"/>
  <c r="AC24" i="49"/>
  <c r="AC23" i="49"/>
  <c r="AC22" i="49"/>
  <c r="AC21" i="49"/>
  <c r="AC20" i="49"/>
  <c r="AC19" i="49"/>
  <c r="AC16" i="49"/>
  <c r="AC15" i="49"/>
  <c r="AC14" i="49"/>
  <c r="AC13" i="49"/>
  <c r="K10" i="49"/>
  <c r="K9" i="49"/>
  <c r="AC9" i="49" s="1"/>
  <c r="AC8" i="50" l="1"/>
  <c r="AC12" i="49"/>
  <c r="Z8" i="49"/>
  <c r="AC17" i="49"/>
  <c r="AC18" i="49"/>
  <c r="K11" i="49"/>
  <c r="AC11" i="49" s="1"/>
  <c r="AC10" i="49"/>
  <c r="K18" i="48"/>
  <c r="AC18" i="48" s="1"/>
  <c r="K17" i="48"/>
  <c r="Z18" i="48"/>
  <c r="Z17" i="48"/>
  <c r="Z11" i="48" s="1"/>
  <c r="AC28" i="48"/>
  <c r="AC27" i="48"/>
  <c r="AC26" i="48"/>
  <c r="AC25" i="48"/>
  <c r="AC24" i="48"/>
  <c r="AC23" i="48"/>
  <c r="AC22" i="48"/>
  <c r="AC21" i="48"/>
  <c r="AC20" i="48"/>
  <c r="AC19" i="48"/>
  <c r="Z12" i="48"/>
  <c r="AC16" i="48"/>
  <c r="AC15" i="48"/>
  <c r="AC14" i="48"/>
  <c r="AC13" i="48"/>
  <c r="K10" i="48"/>
  <c r="AC10" i="48" s="1"/>
  <c r="K9" i="48"/>
  <c r="AC9" i="48" s="1"/>
  <c r="K8" i="49" l="1"/>
  <c r="Z8" i="48"/>
  <c r="AC17" i="48"/>
  <c r="K12" i="48"/>
  <c r="AC12" i="48" s="1"/>
  <c r="K11" i="48"/>
  <c r="Z18" i="47"/>
  <c r="AC18" i="47" s="1"/>
  <c r="Z17" i="47"/>
  <c r="Z11" i="47" s="1"/>
  <c r="K18" i="47"/>
  <c r="K17" i="47"/>
  <c r="AC28" i="47"/>
  <c r="AC27" i="47"/>
  <c r="AC26" i="47"/>
  <c r="AC25" i="47"/>
  <c r="AC24" i="47"/>
  <c r="AC23" i="47"/>
  <c r="AC22" i="47"/>
  <c r="AC21" i="47"/>
  <c r="AC20" i="47"/>
  <c r="AC19" i="47"/>
  <c r="K11" i="47"/>
  <c r="AC16" i="47"/>
  <c r="AC15" i="47"/>
  <c r="AC14" i="47"/>
  <c r="AC13" i="47"/>
  <c r="K12" i="47"/>
  <c r="K10" i="47"/>
  <c r="K9" i="47"/>
  <c r="AC9" i="47" s="1"/>
  <c r="AC11" i="48" l="1"/>
  <c r="K8" i="48"/>
  <c r="AC8" i="48" s="1"/>
  <c r="AC11" i="47"/>
  <c r="K8" i="47"/>
  <c r="Z12" i="47"/>
  <c r="AC12" i="47" s="1"/>
  <c r="AC17" i="47"/>
  <c r="AC10" i="47"/>
  <c r="Z18" i="46"/>
  <c r="Z17" i="46"/>
  <c r="AC17" i="46" s="1"/>
  <c r="K18" i="46"/>
  <c r="K17" i="46"/>
  <c r="AC28" i="46"/>
  <c r="AC27" i="46"/>
  <c r="AC26" i="46"/>
  <c r="AC25" i="46"/>
  <c r="AC24" i="46"/>
  <c r="AC23" i="46"/>
  <c r="AC22" i="46"/>
  <c r="AC21" i="46"/>
  <c r="AC20" i="46"/>
  <c r="AC19" i="46"/>
  <c r="Z12" i="46"/>
  <c r="AC16" i="46"/>
  <c r="AC15" i="46"/>
  <c r="AC14" i="46"/>
  <c r="AC13" i="46"/>
  <c r="K10" i="46"/>
  <c r="AC10" i="46" s="1"/>
  <c r="AC9" i="46"/>
  <c r="K9" i="46"/>
  <c r="Z8" i="47" l="1"/>
  <c r="AC8" i="47" s="1"/>
  <c r="AC18" i="46"/>
  <c r="Z11" i="46"/>
  <c r="Z8" i="46" s="1"/>
  <c r="K12" i="46"/>
  <c r="AC12" i="46" s="1"/>
  <c r="K11" i="46"/>
  <c r="Z18" i="45"/>
  <c r="Z17" i="45"/>
  <c r="Z11" i="45" s="1"/>
  <c r="K18" i="45"/>
  <c r="K12" i="45" s="1"/>
  <c r="K17" i="45"/>
  <c r="AC28" i="45"/>
  <c r="AC27" i="45"/>
  <c r="AC26" i="45"/>
  <c r="AC25" i="45"/>
  <c r="AC24" i="45"/>
  <c r="AC23" i="45"/>
  <c r="AC22" i="45"/>
  <c r="AC21" i="45"/>
  <c r="AC20" i="45"/>
  <c r="AC19" i="45"/>
  <c r="AC16" i="45"/>
  <c r="AC15" i="45"/>
  <c r="AC14" i="45"/>
  <c r="AC13" i="45"/>
  <c r="Z12" i="45"/>
  <c r="K11" i="45"/>
  <c r="K10" i="45"/>
  <c r="AC10" i="45" s="1"/>
  <c r="K9" i="45"/>
  <c r="AC9" i="45" s="1"/>
  <c r="AC11" i="46" l="1"/>
  <c r="K8" i="46"/>
  <c r="AC8" i="46" s="1"/>
  <c r="Z8" i="45"/>
  <c r="AC11" i="45"/>
  <c r="AC17" i="45"/>
  <c r="AC12" i="45"/>
  <c r="K8" i="45"/>
  <c r="AC18" i="45"/>
  <c r="Z18" i="44"/>
  <c r="Z12" i="44" s="1"/>
  <c r="Z17" i="44"/>
  <c r="Z11" i="44" s="1"/>
  <c r="K18" i="44"/>
  <c r="K17" i="44"/>
  <c r="K11" i="44" s="1"/>
  <c r="AC28" i="44"/>
  <c r="AC27" i="44"/>
  <c r="AC26" i="44"/>
  <c r="AC25" i="44"/>
  <c r="AC24" i="44"/>
  <c r="AC23" i="44"/>
  <c r="AC22" i="44"/>
  <c r="AC21" i="44"/>
  <c r="AC20" i="44"/>
  <c r="AC19" i="44"/>
  <c r="AC16" i="44"/>
  <c r="AC15" i="44"/>
  <c r="AC14" i="44"/>
  <c r="AC13" i="44"/>
  <c r="K10" i="44"/>
  <c r="K9" i="44"/>
  <c r="AC9" i="44" s="1"/>
  <c r="AC8" i="45" l="1"/>
  <c r="AC18" i="44"/>
  <c r="Z8" i="44"/>
  <c r="K12" i="44"/>
  <c r="AC12" i="44" s="1"/>
  <c r="AC11" i="44"/>
  <c r="AC10" i="44"/>
  <c r="AC17" i="44"/>
  <c r="Z18" i="43"/>
  <c r="AC18" i="43" s="1"/>
  <c r="Z17" i="43"/>
  <c r="Z11" i="43" s="1"/>
  <c r="K18" i="43"/>
  <c r="K12" i="43" s="1"/>
  <c r="K17" i="43"/>
  <c r="K11" i="43" s="1"/>
  <c r="AC28" i="43"/>
  <c r="AC27" i="43"/>
  <c r="AC26" i="43"/>
  <c r="AC25" i="43"/>
  <c r="AC24" i="43"/>
  <c r="AC23" i="43"/>
  <c r="AC22" i="43"/>
  <c r="AC21" i="43"/>
  <c r="AC20" i="43"/>
  <c r="AC19" i="43"/>
  <c r="AC16" i="43"/>
  <c r="AC15" i="43"/>
  <c r="AC14" i="43"/>
  <c r="AC13" i="43"/>
  <c r="K10" i="43"/>
  <c r="K9" i="43"/>
  <c r="AC9" i="43" s="1"/>
  <c r="K8" i="44" l="1"/>
  <c r="AC8" i="44" s="1"/>
  <c r="AC11" i="43"/>
  <c r="K8" i="43"/>
  <c r="Z12" i="43"/>
  <c r="AC12" i="43" s="1"/>
  <c r="AC17" i="43"/>
  <c r="AC10" i="43"/>
  <c r="Z18" i="42"/>
  <c r="Z17" i="42"/>
  <c r="K18" i="42"/>
  <c r="K12" i="42" s="1"/>
  <c r="K17" i="42"/>
  <c r="AC28" i="42"/>
  <c r="AC27" i="42"/>
  <c r="AC26" i="42"/>
  <c r="AC25" i="42"/>
  <c r="AC24" i="42"/>
  <c r="AC23" i="42"/>
  <c r="AC22" i="42"/>
  <c r="AC21" i="42"/>
  <c r="AC20" i="42"/>
  <c r="AC19" i="42"/>
  <c r="AC16" i="42"/>
  <c r="AC15" i="42"/>
  <c r="AC14" i="42"/>
  <c r="AC13" i="42"/>
  <c r="Z12" i="42"/>
  <c r="Z11" i="42"/>
  <c r="Z8" i="42" s="1"/>
  <c r="K11" i="42"/>
  <c r="K10" i="42"/>
  <c r="AC10" i="42" s="1"/>
  <c r="K9" i="42"/>
  <c r="AC9" i="42" s="1"/>
  <c r="Z8" i="43" l="1"/>
  <c r="AC8" i="43" s="1"/>
  <c r="AC12" i="42"/>
  <c r="AC17" i="42"/>
  <c r="K8" i="42"/>
  <c r="AC8" i="42" s="1"/>
  <c r="AC11" i="42"/>
  <c r="AC18" i="42"/>
  <c r="K18" i="41"/>
  <c r="K17" i="41"/>
  <c r="Z17" i="41"/>
  <c r="AC28" i="41" l="1"/>
  <c r="AC27" i="41"/>
  <c r="AC26" i="41"/>
  <c r="AC25" i="41"/>
  <c r="AC24" i="41"/>
  <c r="AC23" i="41"/>
  <c r="AC22" i="41"/>
  <c r="AC21" i="41"/>
  <c r="AC20" i="41"/>
  <c r="AC19" i="41"/>
  <c r="AC18" i="41"/>
  <c r="K12" i="41"/>
  <c r="AC17" i="41"/>
  <c r="AC16" i="41"/>
  <c r="AC15" i="41"/>
  <c r="AC14" i="41"/>
  <c r="AC13" i="41"/>
  <c r="Z12" i="41"/>
  <c r="Z11" i="41"/>
  <c r="K11" i="41"/>
  <c r="K10" i="41"/>
  <c r="AC10" i="41" s="1"/>
  <c r="K9" i="41"/>
  <c r="AC9" i="41" s="1"/>
  <c r="Z8" i="41" l="1"/>
  <c r="AC11" i="41"/>
  <c r="K8" i="41"/>
  <c r="AC12" i="41"/>
  <c r="AC8" i="41" l="1"/>
  <c r="P6" i="1"/>
  <c r="P7" i="1" l="1"/>
</calcChain>
</file>

<file path=xl/sharedStrings.xml><?xml version="1.0" encoding="utf-8"?>
<sst xmlns="http://schemas.openxmlformats.org/spreadsheetml/2006/main" count="570" uniqueCount="55">
  <si>
    <t>Полезный отпуск электрической энергии потребителям МУП "Борисоглебская энергосбытовая организация".</t>
  </si>
  <si>
    <t>наименование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</si>
  <si>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</si>
  <si>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</si>
  <si>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</si>
  <si>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</si>
  <si>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</si>
  <si>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</si>
  <si>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</si>
  <si>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</si>
  <si>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</si>
  <si>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</si>
  <si>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</si>
  <si>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</si>
  <si>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год</t>
  </si>
  <si>
    <t>Полезный отпуск электрической энергии</t>
  </si>
  <si>
    <t>в том числе население</t>
  </si>
  <si>
    <t>ФАКТИЧЕСКИЙ ПОЛЕЗНЫЙ ОТПУСК ЭЛЕКТРИЧЕСКОЙ ЭНЕРГИИ (МОЩНОСТИ) ПО СЕТЯМ МУП "БОРИСОГЛЕБСКАЯ ГОРЭЛЕКТРОСЕТЬ"</t>
  </si>
  <si>
    <t>Электроэнергия,Всего</t>
  </si>
  <si>
    <t>ВН (кВт.ч)</t>
  </si>
  <si>
    <t>СН-1 (кВт.ч)</t>
  </si>
  <si>
    <t>СН-2 (кВт.ч)</t>
  </si>
  <si>
    <t>НН (кВТ.Ч)</t>
  </si>
  <si>
    <t>Население городское и приравненные к нему потребители</t>
  </si>
  <si>
    <t>Население сельское и приравненные к нему потребители</t>
  </si>
  <si>
    <t>кВт*ч</t>
  </si>
  <si>
    <t>втом числе:                                                         потребители юридические лица</t>
  </si>
  <si>
    <t>ФАКТИЧЕСКИЙ ПОЛЕЗНЫЙ ОТПУСК ЭЛЕКТРИЧЕСКОЙ ЭНЕРГИИ (МОЩНОСТИ) ПО СЕТЯМ ОАО  "ОБОРОНЭНЕРГО"</t>
  </si>
  <si>
    <t>в том числе:                                                         потребители юридические лица</t>
  </si>
  <si>
    <t>НН (кВТ.ч)</t>
  </si>
  <si>
    <t>Факт 2017год( кВт*ч)</t>
  </si>
  <si>
    <t>за Январь  2017 года</t>
  </si>
  <si>
    <t>за Январь 2017 года</t>
  </si>
  <si>
    <t>за Февраль  2017 года</t>
  </si>
  <si>
    <t>за Февраль 2017 года</t>
  </si>
  <si>
    <t>за Март  2017 года</t>
  </si>
  <si>
    <t>за Март 2017 года</t>
  </si>
  <si>
    <t>за Апрель  2017 года</t>
  </si>
  <si>
    <t>за Апрель 2017 года</t>
  </si>
  <si>
    <t>за Май  2017 года</t>
  </si>
  <si>
    <t>за Май 2017 года</t>
  </si>
  <si>
    <t>за Июнь  2017 года</t>
  </si>
  <si>
    <t>за Июнь 2017 года</t>
  </si>
  <si>
    <t>за Июль  2017 года</t>
  </si>
  <si>
    <t>за Июль 2017 года</t>
  </si>
  <si>
    <t>за Август  2017 года</t>
  </si>
  <si>
    <t>за Август 2017 года</t>
  </si>
  <si>
    <t>за Сентябрь  2017 года</t>
  </si>
  <si>
    <t>за Сентябрь 2017 года</t>
  </si>
  <si>
    <t>за Октябрь  2017 года</t>
  </si>
  <si>
    <t>за Октябрь 2017 года</t>
  </si>
  <si>
    <t>за ноябрь  2017 года</t>
  </si>
  <si>
    <t>за ноябрь 2017 года</t>
  </si>
  <si>
    <t>за декабрь  2017 года</t>
  </si>
  <si>
    <t>за декабрь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</si>
</sst>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4">
    <xf numFmtId="0" fontId="0" fillId="0" borderId="0"/>
    <xf numFmtId="0" fontId="8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5" applyNumberFormat="0" applyAlignment="0" applyProtection="0"/>
    <xf numFmtId="0" fontId="12" fillId="20" borderId="6" applyNumberFormat="0" applyAlignment="0" applyProtection="0"/>
    <xf numFmtId="0" fontId="13" fillId="20" borderId="5" applyNumberFormat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21" borderId="11" applyNumberFormat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8" fillId="23" borderId="12" applyNumberFormat="0" applyFont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25" fillId="4" borderId="0" applyNumberFormat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6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27" fillId="0" borderId="0" xfId="0" applyFont="1"/>
    <xf numFmtId="0" fontId="4" fillId="0" borderId="0" xfId="0" applyFont="1" applyAlignment="1"/>
    <xf numFmtId="0" fontId="0" fillId="0" borderId="1" xfId="0" applyBorder="1" applyAlignment="1"/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3" xfId="0" applyFont="1" applyFill="1" applyBorder="1" applyAlignment="1"/>
    <xf numFmtId="0" fontId="7" fillId="0" borderId="4" xfId="0" applyFont="1" applyFill="1" applyBorder="1" applyAlignment="1"/>
  </cellXfs>
  <cellStyles count="44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1"/>
    <cellStyle name="Плохой 2" xfId="37"/>
    <cellStyle name="Пояснение 2" xfId="38"/>
    <cellStyle name="Примечание 2" xfId="39"/>
    <cellStyle name="Связанная ячейка 2" xfId="40"/>
    <cellStyle name="Текст предупреждения 2" xfId="41"/>
    <cellStyle name="Финансовый 2" xfId="42"/>
    <cellStyle name="Хороший 2" xfId="4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7"/>
  <sheetViews>
    <sheetView workbookViewId="0">
      <selection sqref="A1:P7"/>
    </sheetView>
  </sheetViews>
  <sheetFormatPr defaultRowHeight="15" x14ac:dyDescent="0.25"/>
  <cols>
    <col min="4" max="4" width="11" customWidth="1"/>
    <col min="5" max="5" width="11.140625" bestFit="1" customWidth="1"/>
    <col min="6" max="7" width="9.85546875" bestFit="1" customWidth="1"/>
    <col min="11" max="11" width="9.85546875" bestFit="1" customWidth="1"/>
    <col min="12" max="12" width="11" customWidth="1"/>
    <col min="13" max="13" width="10.85546875" customWidth="1"/>
    <col min="14" max="14" width="10.42578125" customWidth="1"/>
    <col min="15" max="15" width="11.42578125" customWidth="1"/>
    <col min="16" max="16" width="12.140625" customWidth="1"/>
  </cols>
  <sheetData>
    <row r="2" spans="1:16" ht="15.75" x14ac:dyDescent="0.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4" spans="1:16" ht="15.75" x14ac:dyDescent="0.25">
      <c r="A4" s="7" t="s">
        <v>30</v>
      </c>
      <c r="B4" s="7"/>
      <c r="C4" s="7"/>
      <c r="D4" s="7"/>
    </row>
    <row r="5" spans="1:16" x14ac:dyDescent="0.25">
      <c r="A5" s="8" t="s">
        <v>1</v>
      </c>
      <c r="B5" s="8"/>
      <c r="C5" s="8"/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2" t="s">
        <v>14</v>
      </c>
    </row>
    <row r="6" spans="1:16" ht="40.5" customHeight="1" x14ac:dyDescent="0.25">
      <c r="A6" s="9" t="s">
        <v>15</v>
      </c>
      <c r="B6" s="10"/>
      <c r="C6" s="11"/>
      <c r="D6" s="4">
        <v>11933335</v>
      </c>
      <c r="E6" s="4">
        <f>11267017-5081</f>
        <v>11261936</v>
      </c>
      <c r="F6" s="4">
        <f>11167853-1270</f>
        <v>11166583</v>
      </c>
      <c r="G6" s="4">
        <f>10629444-56</f>
        <v>10629388</v>
      </c>
      <c r="H6" s="4">
        <f>9729058+209991</f>
        <v>9939049</v>
      </c>
      <c r="I6" s="4">
        <f>9387753-6051</f>
        <v>9381702</v>
      </c>
      <c r="J6" s="4">
        <f>9653085-33</f>
        <v>9653052</v>
      </c>
      <c r="K6" s="4">
        <f>10071175-44</f>
        <v>10071131</v>
      </c>
      <c r="L6" s="4">
        <f>9799050-51</f>
        <v>9798999</v>
      </c>
      <c r="M6" s="4">
        <f>11335732-51</f>
        <v>11335681</v>
      </c>
      <c r="N6" s="4">
        <f>12163836-58</f>
        <v>12163778</v>
      </c>
      <c r="O6" s="4">
        <f>12126263-72</f>
        <v>12126191</v>
      </c>
      <c r="P6" s="4">
        <f>SUM(D6:O6)</f>
        <v>129460825</v>
      </c>
    </row>
    <row r="7" spans="1:16" ht="44.25" customHeight="1" x14ac:dyDescent="0.25">
      <c r="A7" s="8" t="s">
        <v>16</v>
      </c>
      <c r="B7" s="8"/>
      <c r="C7" s="8"/>
      <c r="D7" s="4">
        <v>4901213</v>
      </c>
      <c r="E7" s="4">
        <v>4711984</v>
      </c>
      <c r="F7" s="4">
        <v>4527442</v>
      </c>
      <c r="G7" s="4">
        <v>4675171</v>
      </c>
      <c r="H7" s="4">
        <v>4470017</v>
      </c>
      <c r="I7" s="4">
        <v>4145409</v>
      </c>
      <c r="J7" s="4">
        <v>4151223</v>
      </c>
      <c r="K7" s="4">
        <v>4292481</v>
      </c>
      <c r="L7" s="4">
        <v>4214442</v>
      </c>
      <c r="M7" s="4">
        <v>4491536</v>
      </c>
      <c r="N7" s="4">
        <v>5086067</v>
      </c>
      <c r="O7" s="4">
        <v>5114825</v>
      </c>
      <c r="P7" s="4">
        <f>SUM(D7:O7)</f>
        <v>54781810</v>
      </c>
    </row>
  </sheetData>
  <mergeCells count="5">
    <mergeCell ref="A2:L2"/>
    <mergeCell ref="A4:D4"/>
    <mergeCell ref="A5:C5"/>
    <mergeCell ref="A6:C6"/>
    <mergeCell ref="A7:C7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O33" sqref="O33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47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48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9659311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139739</v>
      </c>
      <c r="AA8" s="18"/>
      <c r="AB8" s="19"/>
      <c r="AC8" s="3">
        <f>K8+Z8</f>
        <v>9799050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146905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146905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454832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454832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4124986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35448</v>
      </c>
      <c r="AA11" s="18"/>
      <c r="AB11" s="19"/>
      <c r="AC11" s="3">
        <f t="shared" si="0"/>
        <v>4160434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4932588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104291</v>
      </c>
      <c r="AA12" s="18"/>
      <c r="AB12" s="19"/>
      <c r="AC12" s="3">
        <f t="shared" si="0"/>
        <v>5036879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146905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146905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454832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454832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3461373+425818+59201+8909</f>
        <v>3955301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15546+7612+3452</f>
        <v>26610</v>
      </c>
      <c r="AA17" s="18"/>
      <c r="AB17" s="19"/>
      <c r="AC17" s="3">
        <f t="shared" si="0"/>
        <v>3981911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729382+167869+6722+12849</f>
        <v>916822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1971+82167</f>
        <v>84138</v>
      </c>
      <c r="AA18" s="18"/>
      <c r="AB18" s="19"/>
      <c r="AC18" s="3">
        <f t="shared" si="0"/>
        <v>1000960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154412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8838</v>
      </c>
      <c r="AA22" s="18"/>
      <c r="AB22" s="19"/>
      <c r="AC22" s="3">
        <f t="shared" si="0"/>
        <v>163250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3892977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20153</v>
      </c>
      <c r="AA23" s="18"/>
      <c r="AB23" s="19"/>
      <c r="AC23" s="3">
        <f t="shared" si="0"/>
        <v>3913130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15273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15273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122789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122789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V36" sqref="V36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49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50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11124979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210753</v>
      </c>
      <c r="AA8" s="18"/>
      <c r="AB8" s="19"/>
      <c r="AC8" s="3">
        <f>K8+Z8</f>
        <v>11335732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192172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192172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594897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594897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5125034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47117</v>
      </c>
      <c r="AA11" s="18"/>
      <c r="AB11" s="19"/>
      <c r="AC11" s="3">
        <f t="shared" si="0"/>
        <v>5172151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5212876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163636</v>
      </c>
      <c r="AA12" s="18"/>
      <c r="AB12" s="19"/>
      <c r="AC12" s="3">
        <f t="shared" si="0"/>
        <v>5376512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192172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192172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594897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594897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4279729+560925+41009+8694</f>
        <v>4890357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23270+8015+4779</f>
        <v>36064</v>
      </c>
      <c r="AA17" s="18"/>
      <c r="AB17" s="19"/>
      <c r="AC17" s="3">
        <f t="shared" si="0"/>
        <v>4926421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760416+211302+6252+12914</f>
        <v>990884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2793+137029</f>
        <v>139822</v>
      </c>
      <c r="AA18" s="18"/>
      <c r="AB18" s="19"/>
      <c r="AC18" s="3">
        <f t="shared" si="0"/>
        <v>1130706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228390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11053</v>
      </c>
      <c r="AA22" s="18"/>
      <c r="AB22" s="19"/>
      <c r="AC22" s="3">
        <f t="shared" si="0"/>
        <v>239443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4064501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23814</v>
      </c>
      <c r="AA23" s="18"/>
      <c r="AB23" s="19"/>
      <c r="AC23" s="3">
        <f t="shared" si="0"/>
        <v>4088315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6287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6287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157491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157491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B37" sqref="B37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51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52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11926830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237006</v>
      </c>
      <c r="AA8" s="18"/>
      <c r="AB8" s="19"/>
      <c r="AC8" s="3">
        <f>K8+Z8</f>
        <v>12163836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219699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219699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581550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581550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5304126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43508</v>
      </c>
      <c r="AA11" s="18"/>
      <c r="AB11" s="19"/>
      <c r="AC11" s="3">
        <f t="shared" si="0"/>
        <v>5347634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5821455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193498</v>
      </c>
      <c r="AA12" s="18"/>
      <c r="AB12" s="19"/>
      <c r="AC12" s="3">
        <f t="shared" si="0"/>
        <v>6014953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219699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219699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581550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581550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4450955+569850-2360+37637+7970</f>
        <v>5064052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25135+1034+5893</f>
        <v>32062</v>
      </c>
      <c r="AA17" s="18"/>
      <c r="AB17" s="19"/>
      <c r="AC17" s="3">
        <f t="shared" si="0"/>
        <v>5096114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775339+215846+5321+12755</f>
        <v>1009261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3214+167931</f>
        <v>171145</v>
      </c>
      <c r="AA18" s="18"/>
      <c r="AB18" s="19"/>
      <c r="AC18" s="3">
        <f t="shared" si="0"/>
        <v>1180406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235738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11446</v>
      </c>
      <c r="AA22" s="18"/>
      <c r="AB22" s="19"/>
      <c r="AC22" s="3">
        <f t="shared" si="0"/>
        <v>247184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4649143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22353</v>
      </c>
      <c r="AA23" s="18"/>
      <c r="AB23" s="19"/>
      <c r="AC23" s="3">
        <f t="shared" si="0"/>
        <v>4671496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4336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4336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163051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163051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tabSelected="1" workbookViewId="0">
      <selection activeCell="K34" sqref="K34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53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54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11827935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298328</v>
      </c>
      <c r="AA8" s="18"/>
      <c r="AB8" s="19"/>
      <c r="AC8" s="3">
        <f>K8+Z8</f>
        <v>12126263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244433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244433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580534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580534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5149475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47138</v>
      </c>
      <c r="AA11" s="18"/>
      <c r="AB11" s="19"/>
      <c r="AC11" s="3">
        <f t="shared" si="0"/>
        <v>5196613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5853493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251190</v>
      </c>
      <c r="AA12" s="18"/>
      <c r="AB12" s="19"/>
      <c r="AC12" s="3">
        <f t="shared" si="0"/>
        <v>6104683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244433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244433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580534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580534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4236642+613855+34917+7697</f>
        <v>4893111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26158+1692+5342</f>
        <v>33192</v>
      </c>
      <c r="AA17" s="18"/>
      <c r="AB17" s="19"/>
      <c r="AC17" s="3">
        <f t="shared" si="0"/>
        <v>4926303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786925+223863+8959+12558</f>
        <v>1032305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3919+223944</f>
        <v>227863</v>
      </c>
      <c r="AA18" s="18"/>
      <c r="AB18" s="19"/>
      <c r="AC18" s="3">
        <f t="shared" si="0"/>
        <v>1260168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253189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13946</v>
      </c>
      <c r="AA22" s="18"/>
      <c r="AB22" s="19"/>
      <c r="AC22" s="3">
        <f t="shared" si="0"/>
        <v>267135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4654533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23327</v>
      </c>
      <c r="AA23" s="18"/>
      <c r="AB23" s="19"/>
      <c r="AC23" s="3">
        <f t="shared" si="0"/>
        <v>4677860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3175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3175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166655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166655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S36" sqref="S36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31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32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11828701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104634</v>
      </c>
      <c r="AA8" s="18"/>
      <c r="AB8" s="19"/>
      <c r="AC8" s="3">
        <f>K8+Z8</f>
        <v>11933335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238278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238278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513120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513120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5338758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50620</v>
      </c>
      <c r="AA11" s="18"/>
      <c r="AB11" s="19"/>
      <c r="AC11" s="3">
        <f t="shared" si="0"/>
        <v>5389378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5738545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54014</v>
      </c>
      <c r="AA12" s="18"/>
      <c r="AB12" s="19"/>
      <c r="AC12" s="3">
        <f t="shared" si="0"/>
        <v>5792559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238278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238278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513120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513120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4507216+550146+13075+9511</f>
        <v>5079948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17851+7292+6471</f>
        <v>31614</v>
      </c>
      <c r="AA17" s="18"/>
      <c r="AB17" s="19"/>
      <c r="AC17" s="3">
        <f t="shared" si="0"/>
        <v>5111562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906748+219234+1313+13554</f>
        <v>1140849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v>28313</v>
      </c>
      <c r="AA18" s="18"/>
      <c r="AB18" s="19"/>
      <c r="AC18" s="3">
        <f t="shared" si="0"/>
        <v>1169162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255466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19006</v>
      </c>
      <c r="AA22" s="18"/>
      <c r="AB22" s="19"/>
      <c r="AC22" s="3">
        <f t="shared" si="0"/>
        <v>274472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4419478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25701</v>
      </c>
      <c r="AA23" s="18"/>
      <c r="AB23" s="19"/>
      <c r="AC23" s="3">
        <f t="shared" si="0"/>
        <v>4445179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3344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3344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178218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178218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P33" sqref="P33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33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34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10983297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283720</v>
      </c>
      <c r="AA8" s="18"/>
      <c r="AB8" s="19"/>
      <c r="AC8" s="3">
        <f>K8+Z8</f>
        <v>11267017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179727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179727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431960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431960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4903950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50863</v>
      </c>
      <c r="AA11" s="18"/>
      <c r="AB11" s="19"/>
      <c r="AC11" s="3">
        <f t="shared" si="0"/>
        <v>4954813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5467660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232857</v>
      </c>
      <c r="AA12" s="18"/>
      <c r="AB12" s="19"/>
      <c r="AC12" s="3">
        <f t="shared" si="0"/>
        <v>5700517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179727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179727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431960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431960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4120908+520373+10949+7174</f>
        <v>4659404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20443+6606+6682</f>
        <v>33731</v>
      </c>
      <c r="AA17" s="18"/>
      <c r="AB17" s="19"/>
      <c r="AC17" s="3">
        <f t="shared" si="0"/>
        <v>4693135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812586+214719+1693+11436</f>
        <v>1040434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32261+177516</f>
        <v>209777</v>
      </c>
      <c r="AA18" s="18"/>
      <c r="AB18" s="19"/>
      <c r="AC18" s="3">
        <f t="shared" si="0"/>
        <v>1250211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241680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17132</v>
      </c>
      <c r="AA22" s="18"/>
      <c r="AB22" s="19"/>
      <c r="AC22" s="3">
        <f t="shared" si="0"/>
        <v>258812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4245073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23080</v>
      </c>
      <c r="AA23" s="18"/>
      <c r="AB23" s="19"/>
      <c r="AC23" s="3">
        <f t="shared" si="0"/>
        <v>4268153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2866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2866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182153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182153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L33" sqref="L33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35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36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10932208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235645</v>
      </c>
      <c r="AA8" s="18"/>
      <c r="AB8" s="19"/>
      <c r="AC8" s="3">
        <f>K8+Z8</f>
        <v>11167853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166062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166062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512102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512102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4962266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43137</v>
      </c>
      <c r="AA11" s="18"/>
      <c r="AB11" s="19"/>
      <c r="AC11" s="3">
        <f t="shared" si="0"/>
        <v>5005403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5291778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192508</v>
      </c>
      <c r="AA12" s="18"/>
      <c r="AB12" s="19"/>
      <c r="AC12" s="3">
        <f t="shared" si="0"/>
        <v>5484286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166062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166062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512102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512102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4220417+500062+12002+8192</f>
        <v>4740673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18555+7215+5972</f>
        <v>31742</v>
      </c>
      <c r="AA17" s="18"/>
      <c r="AB17" s="19"/>
      <c r="AC17" s="3">
        <f t="shared" si="0"/>
        <v>4772415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786100+219760+889+13084</f>
        <v>1019833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17481+152518</f>
        <v>169999</v>
      </c>
      <c r="AA18" s="18"/>
      <c r="AB18" s="19"/>
      <c r="AC18" s="3">
        <f t="shared" si="0"/>
        <v>1189832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218970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11395</v>
      </c>
      <c r="AA22" s="18"/>
      <c r="AB22" s="19"/>
      <c r="AC22" s="3">
        <f t="shared" si="0"/>
        <v>230365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4112030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22509</v>
      </c>
      <c r="AA23" s="18"/>
      <c r="AB23" s="19"/>
      <c r="AC23" s="3">
        <f t="shared" si="0"/>
        <v>4134539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2623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2623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159915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159915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B31" sqref="B31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37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38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10451912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177532</v>
      </c>
      <c r="AA8" s="18"/>
      <c r="AB8" s="19"/>
      <c r="AC8" s="3">
        <f>K8+Z8</f>
        <v>10629444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130422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130422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505525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505525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4444132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36297</v>
      </c>
      <c r="AA11" s="18"/>
      <c r="AB11" s="19"/>
      <c r="AC11" s="3">
        <f t="shared" si="0"/>
        <v>4480429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5371833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141235</v>
      </c>
      <c r="AA12" s="18"/>
      <c r="AB12" s="19"/>
      <c r="AC12" s="3">
        <f t="shared" si="0"/>
        <v>5513068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130422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130422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505525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505525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3755406+463327+11175+8070</f>
        <v>4237978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14825+6924+4984</f>
        <v>26733</v>
      </c>
      <c r="AA17" s="18"/>
      <c r="AB17" s="19"/>
      <c r="AC17" s="3">
        <f t="shared" si="0"/>
        <v>4264711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725374+195968+842+12617</f>
        <v>934801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1658+117156</f>
        <v>118814</v>
      </c>
      <c r="AA18" s="18"/>
      <c r="AB18" s="19"/>
      <c r="AC18" s="3">
        <f t="shared" si="0"/>
        <v>1053615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196236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9564</v>
      </c>
      <c r="AA22" s="18"/>
      <c r="AB22" s="19"/>
      <c r="AC22" s="3">
        <f t="shared" si="0"/>
        <v>205800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4291712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22421</v>
      </c>
      <c r="AA23" s="18"/>
      <c r="AB23" s="19"/>
      <c r="AC23" s="3">
        <f t="shared" si="0"/>
        <v>4314133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9918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9918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145320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145320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R38" sqref="R38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39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40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9567110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161948</v>
      </c>
      <c r="AA8" s="18"/>
      <c r="AB8" s="19"/>
      <c r="AC8" s="3">
        <f>K8+Z8</f>
        <v>9729058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106348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106348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430564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430564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3838067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37844</v>
      </c>
      <c r="AA11" s="18"/>
      <c r="AB11" s="19"/>
      <c r="AC11" s="3">
        <f t="shared" si="0"/>
        <v>3875911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5192131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124104</v>
      </c>
      <c r="AA12" s="18"/>
      <c r="AB12" s="19"/>
      <c r="AC12" s="3">
        <f t="shared" si="0"/>
        <v>5316235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106348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106348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430564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430564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3205984+415171+10974+9327</f>
        <v>3641456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16823+7203+4138</f>
        <v>28164</v>
      </c>
      <c r="AA17" s="18"/>
      <c r="AB17" s="19"/>
      <c r="AC17" s="3">
        <f t="shared" si="0"/>
        <v>3669620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744208+189254+2583+14221</f>
        <v>950266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1883+100360</f>
        <v>102243</v>
      </c>
      <c r="AA18" s="18"/>
      <c r="AB18" s="19"/>
      <c r="AC18" s="3">
        <f t="shared" si="0"/>
        <v>1052509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183367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9680</v>
      </c>
      <c r="AA22" s="18"/>
      <c r="AB22" s="19"/>
      <c r="AC22" s="3">
        <f t="shared" si="0"/>
        <v>193047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4065655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21861</v>
      </c>
      <c r="AA23" s="18"/>
      <c r="AB23" s="19"/>
      <c r="AC23" s="3">
        <f t="shared" si="0"/>
        <v>4087516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13244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13244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176210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176210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AA5" sqref="AA5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41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42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9256364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131389</v>
      </c>
      <c r="AA8" s="18"/>
      <c r="AB8" s="19"/>
      <c r="AC8" s="3">
        <f>K8+Z8</f>
        <v>9387753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93769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93769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435927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435927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3872326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33274</v>
      </c>
      <c r="AA11" s="18"/>
      <c r="AB11" s="19"/>
      <c r="AC11" s="3">
        <f t="shared" si="0"/>
        <v>3905600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4854342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98115</v>
      </c>
      <c r="AA12" s="18"/>
      <c r="AB12" s="19"/>
      <c r="AC12" s="3">
        <f t="shared" si="0"/>
        <v>4952457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93769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93769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435927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435927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3337895+347952+8448+9278</f>
        <v>3703573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13719+7583+3939</f>
        <v>25241</v>
      </c>
      <c r="AA17" s="18"/>
      <c r="AB17" s="19"/>
      <c r="AC17" s="3">
        <f t="shared" si="0"/>
        <v>3728814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734881+155258+3268+13593</f>
        <v>907000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1824+75010</f>
        <v>76834</v>
      </c>
      <c r="AA18" s="18"/>
      <c r="AB18" s="19"/>
      <c r="AC18" s="3">
        <f t="shared" si="0"/>
        <v>983834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149442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8033</v>
      </c>
      <c r="AA22" s="18"/>
      <c r="AB22" s="19"/>
      <c r="AC22" s="3">
        <f t="shared" si="0"/>
        <v>157475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3794318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21281</v>
      </c>
      <c r="AA23" s="18"/>
      <c r="AB23" s="19"/>
      <c r="AC23" s="3">
        <f t="shared" si="0"/>
        <v>3815599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19311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19311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153024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153024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Q30" sqref="Q30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43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44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9516866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136219</v>
      </c>
      <c r="AA8" s="18"/>
      <c r="AB8" s="19"/>
      <c r="AC8" s="3">
        <f>K8+Z8</f>
        <v>9653085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97628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97628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502030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502030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3941080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35262</v>
      </c>
      <c r="AA11" s="18"/>
      <c r="AB11" s="19"/>
      <c r="AC11" s="3">
        <f t="shared" si="0"/>
        <v>3976342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4976128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100957</v>
      </c>
      <c r="AA12" s="18"/>
      <c r="AB12" s="19"/>
      <c r="AC12" s="3">
        <f t="shared" si="0"/>
        <v>5077085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97628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97628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502030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502030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3470733+303215+10023+10088</f>
        <v>3794059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17136+7595+3092</f>
        <v>27823</v>
      </c>
      <c r="AA17" s="18"/>
      <c r="AB17" s="19"/>
      <c r="AC17" s="3">
        <f t="shared" si="0"/>
        <v>3821882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837123+142461+5346+14183</f>
        <v>999113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2918+78291</f>
        <v>81209</v>
      </c>
      <c r="AA18" s="18"/>
      <c r="AB18" s="19"/>
      <c r="AC18" s="3">
        <f t="shared" si="0"/>
        <v>1080322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127283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7439</v>
      </c>
      <c r="AA22" s="18"/>
      <c r="AB22" s="19"/>
      <c r="AC22" s="3">
        <f t="shared" si="0"/>
        <v>134722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3841468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19748</v>
      </c>
      <c r="AA23" s="18"/>
      <c r="AB23" s="19"/>
      <c r="AC23" s="3">
        <f t="shared" si="0"/>
        <v>3861216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19738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19738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135547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135547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B2:L4"/>
    <mergeCell ref="Q2:AA4"/>
    <mergeCell ref="E6:K6"/>
    <mergeCell ref="T6:Z6"/>
    <mergeCell ref="A8:J8"/>
    <mergeCell ref="K8:M8"/>
    <mergeCell ref="P8:Y8"/>
    <mergeCell ref="Z8:AB8"/>
    <mergeCell ref="A9:J9"/>
    <mergeCell ref="K9:M9"/>
    <mergeCell ref="P9:Y9"/>
    <mergeCell ref="Z9:AB9"/>
    <mergeCell ref="A10:J10"/>
    <mergeCell ref="K10:M10"/>
    <mergeCell ref="P10:Y10"/>
    <mergeCell ref="Z10:AB10"/>
    <mergeCell ref="A11:J11"/>
    <mergeCell ref="K11:M11"/>
    <mergeCell ref="P11:Y11"/>
    <mergeCell ref="Z11:AB11"/>
    <mergeCell ref="A12:J12"/>
    <mergeCell ref="K12:M12"/>
    <mergeCell ref="P12:Y12"/>
    <mergeCell ref="Z12:AB12"/>
    <mergeCell ref="A13:M13"/>
    <mergeCell ref="P13:AB13"/>
    <mergeCell ref="A14:J14"/>
    <mergeCell ref="K14:M14"/>
    <mergeCell ref="P14:Y14"/>
    <mergeCell ref="Z14:AB14"/>
    <mergeCell ref="A15:J15"/>
    <mergeCell ref="K15:M15"/>
    <mergeCell ref="P15:Y15"/>
    <mergeCell ref="Z15:AB15"/>
    <mergeCell ref="A16:J16"/>
    <mergeCell ref="K16:M16"/>
    <mergeCell ref="P16:Y16"/>
    <mergeCell ref="Z16:AB16"/>
    <mergeCell ref="A17:J17"/>
    <mergeCell ref="K17:M17"/>
    <mergeCell ref="P17:Y17"/>
    <mergeCell ref="Z17:AB17"/>
    <mergeCell ref="A18:J18"/>
    <mergeCell ref="K18:M18"/>
    <mergeCell ref="P18:Y18"/>
    <mergeCell ref="Z18:AB18"/>
    <mergeCell ref="A19:J19"/>
    <mergeCell ref="K19:M19"/>
    <mergeCell ref="P19:Y19"/>
    <mergeCell ref="Z19:AB19"/>
    <mergeCell ref="A20:J20"/>
    <mergeCell ref="K20:M20"/>
    <mergeCell ref="P20:Y20"/>
    <mergeCell ref="Z20:AB20"/>
    <mergeCell ref="A21:J21"/>
    <mergeCell ref="K21:M21"/>
    <mergeCell ref="P21:Y21"/>
    <mergeCell ref="Z21:AB21"/>
    <mergeCell ref="A22:J22"/>
    <mergeCell ref="K22:M22"/>
    <mergeCell ref="P22:Y22"/>
    <mergeCell ref="Z22:AB22"/>
    <mergeCell ref="A23:J23"/>
    <mergeCell ref="K23:M23"/>
    <mergeCell ref="P23:Y23"/>
    <mergeCell ref="Z23:AB23"/>
    <mergeCell ref="A24:J24"/>
    <mergeCell ref="K24:M24"/>
    <mergeCell ref="P24:Y24"/>
    <mergeCell ref="Z24:AB24"/>
    <mergeCell ref="A25:J25"/>
    <mergeCell ref="K25:M25"/>
    <mergeCell ref="P25:Y25"/>
    <mergeCell ref="Z25:AB25"/>
    <mergeCell ref="A26:J26"/>
    <mergeCell ref="K26:M26"/>
    <mergeCell ref="P26:Y26"/>
    <mergeCell ref="Z26:AB26"/>
    <mergeCell ref="A27:J27"/>
    <mergeCell ref="K27:M27"/>
    <mergeCell ref="P27:Y27"/>
    <mergeCell ref="Z27:AB27"/>
    <mergeCell ref="A28:J28"/>
    <mergeCell ref="K28:M28"/>
    <mergeCell ref="P28:Y28"/>
    <mergeCell ref="Z28:AB2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0"/>
  <sheetViews>
    <sheetView workbookViewId="0">
      <selection activeCell="T36" sqref="T36"/>
    </sheetView>
  </sheetViews>
  <sheetFormatPr defaultRowHeight="15" x14ac:dyDescent="0.25"/>
  <cols>
    <col min="2" max="2" width="8.7109375" customWidth="1"/>
    <col min="3" max="3" width="7.5703125" customWidth="1"/>
    <col min="4" max="4" width="7.140625" customWidth="1"/>
    <col min="5" max="5" width="5.85546875" customWidth="1"/>
    <col min="7" max="7" width="8.5703125" customWidth="1"/>
    <col min="8" max="8" width="9.140625" hidden="1" customWidth="1"/>
    <col min="9" max="9" width="3.85546875" hidden="1" customWidth="1"/>
    <col min="10" max="10" width="9.140625" hidden="1" customWidth="1"/>
    <col min="23" max="23" width="1.140625" customWidth="1"/>
    <col min="24" max="25" width="9.140625" hidden="1" customWidth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30" ht="15" customHeight="1" x14ac:dyDescent="0.25">
      <c r="A2" s="5"/>
      <c r="B2" s="12" t="s">
        <v>17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5"/>
      <c r="N2" s="5"/>
      <c r="O2" s="5"/>
      <c r="P2" s="5"/>
      <c r="Q2" s="12" t="s">
        <v>27</v>
      </c>
      <c r="R2" s="12"/>
      <c r="S2" s="12"/>
      <c r="T2" s="12"/>
      <c r="U2" s="12"/>
      <c r="V2" s="12"/>
      <c r="W2" s="12"/>
      <c r="X2" s="12"/>
      <c r="Y2" s="12"/>
      <c r="Z2" s="12"/>
      <c r="AA2" s="12"/>
      <c r="AB2" s="5"/>
    </row>
    <row r="3" spans="1:30" x14ac:dyDescent="0.25">
      <c r="A3" s="5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5"/>
      <c r="N3" s="5"/>
      <c r="O3" s="5"/>
      <c r="P3" s="5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5"/>
    </row>
    <row r="4" spans="1:30" x14ac:dyDescent="0.25">
      <c r="A4" s="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5"/>
      <c r="N4" s="5"/>
      <c r="O4" s="5"/>
      <c r="P4" s="5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5"/>
    </row>
    <row r="5" spans="1:30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3"/>
      <c r="AD5" s="6"/>
    </row>
    <row r="6" spans="1:30" x14ac:dyDescent="0.25">
      <c r="A6" s="5"/>
      <c r="B6" s="5"/>
      <c r="C6" s="5"/>
      <c r="D6" s="5"/>
      <c r="E6" s="13" t="s">
        <v>45</v>
      </c>
      <c r="F6" s="13"/>
      <c r="G6" s="13"/>
      <c r="H6" s="13"/>
      <c r="I6" s="13"/>
      <c r="J6" s="13"/>
      <c r="K6" s="13"/>
      <c r="L6" s="5"/>
      <c r="M6" s="5"/>
      <c r="N6" s="5"/>
      <c r="O6" s="5"/>
      <c r="P6" s="5"/>
      <c r="Q6" s="5"/>
      <c r="R6" s="5"/>
      <c r="S6" s="5"/>
      <c r="T6" s="13" t="s">
        <v>46</v>
      </c>
      <c r="U6" s="13"/>
      <c r="V6" s="13"/>
      <c r="W6" s="13"/>
      <c r="X6" s="13"/>
      <c r="Y6" s="13"/>
      <c r="Z6" s="13"/>
      <c r="AA6" s="5"/>
      <c r="AB6" s="5"/>
      <c r="AC6" s="3"/>
      <c r="AD6" s="6"/>
    </row>
    <row r="7" spans="1:30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25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 t="s">
        <v>25</v>
      </c>
      <c r="AC7" s="3"/>
      <c r="AD7" s="6"/>
    </row>
    <row r="8" spans="1:30" x14ac:dyDescent="0.25">
      <c r="A8" s="14" t="s">
        <v>18</v>
      </c>
      <c r="B8" s="15"/>
      <c r="C8" s="15"/>
      <c r="D8" s="15"/>
      <c r="E8" s="15"/>
      <c r="F8" s="15"/>
      <c r="G8" s="15"/>
      <c r="H8" s="15"/>
      <c r="I8" s="15"/>
      <c r="J8" s="16"/>
      <c r="K8" s="17">
        <f>K10+K11+K12+K9</f>
        <v>9945503</v>
      </c>
      <c r="L8" s="18"/>
      <c r="M8" s="19"/>
      <c r="N8" s="5"/>
      <c r="O8" s="5"/>
      <c r="P8" s="14" t="s">
        <v>18</v>
      </c>
      <c r="Q8" s="15"/>
      <c r="R8" s="15"/>
      <c r="S8" s="15"/>
      <c r="T8" s="15"/>
      <c r="U8" s="15"/>
      <c r="V8" s="15"/>
      <c r="W8" s="15"/>
      <c r="X8" s="15"/>
      <c r="Y8" s="16"/>
      <c r="Z8" s="17">
        <f>Z10+Z11+Z12+Z9</f>
        <v>125672</v>
      </c>
      <c r="AA8" s="18"/>
      <c r="AB8" s="19"/>
      <c r="AC8" s="3">
        <f>K8+Z8</f>
        <v>10071175</v>
      </c>
      <c r="AD8" s="6"/>
    </row>
    <row r="9" spans="1:30" x14ac:dyDescent="0.25">
      <c r="A9" s="17" t="s">
        <v>19</v>
      </c>
      <c r="B9" s="18"/>
      <c r="C9" s="18"/>
      <c r="D9" s="18"/>
      <c r="E9" s="18"/>
      <c r="F9" s="18"/>
      <c r="G9" s="18"/>
      <c r="H9" s="18"/>
      <c r="I9" s="18"/>
      <c r="J9" s="19"/>
      <c r="K9" s="17">
        <f>K15</f>
        <v>121463</v>
      </c>
      <c r="L9" s="18"/>
      <c r="M9" s="19"/>
      <c r="N9" s="5"/>
      <c r="O9" s="5"/>
      <c r="P9" s="17" t="s">
        <v>19</v>
      </c>
      <c r="Q9" s="18"/>
      <c r="R9" s="18"/>
      <c r="S9" s="18"/>
      <c r="T9" s="18"/>
      <c r="U9" s="18"/>
      <c r="V9" s="18"/>
      <c r="W9" s="18"/>
      <c r="X9" s="18"/>
      <c r="Y9" s="19"/>
      <c r="Z9" s="17"/>
      <c r="AA9" s="18"/>
      <c r="AB9" s="19"/>
      <c r="AC9" s="3">
        <f t="shared" ref="AC9:AC28" si="0">K9+Z9</f>
        <v>121463</v>
      </c>
      <c r="AD9" s="6"/>
    </row>
    <row r="10" spans="1:30" x14ac:dyDescent="0.25">
      <c r="A10" s="17" t="s">
        <v>20</v>
      </c>
      <c r="B10" s="18"/>
      <c r="C10" s="18"/>
      <c r="D10" s="18"/>
      <c r="E10" s="18"/>
      <c r="F10" s="18"/>
      <c r="G10" s="18"/>
      <c r="H10" s="18"/>
      <c r="I10" s="18"/>
      <c r="J10" s="19"/>
      <c r="K10" s="17">
        <f>K16</f>
        <v>507893</v>
      </c>
      <c r="L10" s="18"/>
      <c r="M10" s="19"/>
      <c r="N10" s="5"/>
      <c r="O10" s="5"/>
      <c r="P10" s="17" t="s">
        <v>20</v>
      </c>
      <c r="Q10" s="18"/>
      <c r="R10" s="18"/>
      <c r="S10" s="18"/>
      <c r="T10" s="18"/>
      <c r="U10" s="18"/>
      <c r="V10" s="18"/>
      <c r="W10" s="18"/>
      <c r="X10" s="18"/>
      <c r="Y10" s="19"/>
      <c r="Z10" s="17"/>
      <c r="AA10" s="18"/>
      <c r="AB10" s="19"/>
      <c r="AC10" s="3">
        <f t="shared" si="0"/>
        <v>507893</v>
      </c>
      <c r="AD10" s="6"/>
    </row>
    <row r="11" spans="1:30" x14ac:dyDescent="0.25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9"/>
      <c r="K11" s="17">
        <f>K17+K22+K27</f>
        <v>4166747</v>
      </c>
      <c r="L11" s="18"/>
      <c r="M11" s="19"/>
      <c r="N11" s="5"/>
      <c r="O11" s="5"/>
      <c r="P11" s="17" t="s">
        <v>21</v>
      </c>
      <c r="Q11" s="18"/>
      <c r="R11" s="18"/>
      <c r="S11" s="18"/>
      <c r="T11" s="18"/>
      <c r="U11" s="18"/>
      <c r="V11" s="18"/>
      <c r="W11" s="18"/>
      <c r="X11" s="18"/>
      <c r="Y11" s="19"/>
      <c r="Z11" s="17">
        <f>Z17+Z22+Z27</f>
        <v>37532</v>
      </c>
      <c r="AA11" s="18"/>
      <c r="AB11" s="19"/>
      <c r="AC11" s="3">
        <f t="shared" si="0"/>
        <v>4204279</v>
      </c>
      <c r="AD11" s="6"/>
    </row>
    <row r="12" spans="1:30" x14ac:dyDescent="0.25">
      <c r="A12" s="17" t="s">
        <v>22</v>
      </c>
      <c r="B12" s="18"/>
      <c r="C12" s="18"/>
      <c r="D12" s="18"/>
      <c r="E12" s="18"/>
      <c r="F12" s="18"/>
      <c r="G12" s="18"/>
      <c r="H12" s="18"/>
      <c r="I12" s="18"/>
      <c r="J12" s="19"/>
      <c r="K12" s="17">
        <f>K18+K23+K28</f>
        <v>5149400</v>
      </c>
      <c r="L12" s="18"/>
      <c r="M12" s="19"/>
      <c r="N12" s="5"/>
      <c r="O12" s="5"/>
      <c r="P12" s="17" t="s">
        <v>29</v>
      </c>
      <c r="Q12" s="18"/>
      <c r="R12" s="18"/>
      <c r="S12" s="18"/>
      <c r="T12" s="18"/>
      <c r="U12" s="18"/>
      <c r="V12" s="18"/>
      <c r="W12" s="18"/>
      <c r="X12" s="18"/>
      <c r="Y12" s="19"/>
      <c r="Z12" s="17">
        <f>Z18+Z23+Z28</f>
        <v>88140</v>
      </c>
      <c r="AA12" s="18"/>
      <c r="AB12" s="19"/>
      <c r="AC12" s="3">
        <f t="shared" si="0"/>
        <v>5237540</v>
      </c>
      <c r="AD12" s="6"/>
    </row>
    <row r="13" spans="1:30" x14ac:dyDescent="0.25">
      <c r="A13" s="14" t="s">
        <v>26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5"/>
      <c r="O13" s="5"/>
      <c r="P13" s="14" t="s">
        <v>28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6"/>
      <c r="AC13" s="3">
        <f t="shared" si="0"/>
        <v>0</v>
      </c>
      <c r="AD13" s="6"/>
    </row>
    <row r="14" spans="1:30" x14ac:dyDescent="0.2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/>
      <c r="L14" s="18"/>
      <c r="M14" s="19"/>
      <c r="N14" s="5"/>
      <c r="O14" s="5"/>
      <c r="P14" s="14"/>
      <c r="Q14" s="15"/>
      <c r="R14" s="15"/>
      <c r="S14" s="15"/>
      <c r="T14" s="15"/>
      <c r="U14" s="15"/>
      <c r="V14" s="15"/>
      <c r="W14" s="15"/>
      <c r="X14" s="15"/>
      <c r="Y14" s="16"/>
      <c r="Z14" s="17"/>
      <c r="AA14" s="18"/>
      <c r="AB14" s="19"/>
      <c r="AC14" s="3">
        <f t="shared" si="0"/>
        <v>0</v>
      </c>
      <c r="AD14" s="6"/>
    </row>
    <row r="15" spans="1:30" x14ac:dyDescent="0.25">
      <c r="A15" s="17" t="s">
        <v>19</v>
      </c>
      <c r="B15" s="18"/>
      <c r="C15" s="18"/>
      <c r="D15" s="18"/>
      <c r="E15" s="18"/>
      <c r="F15" s="18"/>
      <c r="G15" s="18"/>
      <c r="H15" s="18"/>
      <c r="I15" s="18"/>
      <c r="J15" s="19"/>
      <c r="K15" s="17">
        <v>121463</v>
      </c>
      <c r="L15" s="18"/>
      <c r="M15" s="19"/>
      <c r="N15" s="5"/>
      <c r="O15" s="5"/>
      <c r="P15" s="17" t="s">
        <v>19</v>
      </c>
      <c r="Q15" s="18"/>
      <c r="R15" s="18"/>
      <c r="S15" s="18"/>
      <c r="T15" s="18"/>
      <c r="U15" s="18"/>
      <c r="V15" s="18"/>
      <c r="W15" s="18"/>
      <c r="X15" s="18"/>
      <c r="Y15" s="19"/>
      <c r="Z15" s="17"/>
      <c r="AA15" s="18"/>
      <c r="AB15" s="19"/>
      <c r="AC15" s="3">
        <f t="shared" si="0"/>
        <v>121463</v>
      </c>
      <c r="AD15" s="6"/>
    </row>
    <row r="16" spans="1:30" x14ac:dyDescent="0.25">
      <c r="A16" s="17" t="s">
        <v>20</v>
      </c>
      <c r="B16" s="18"/>
      <c r="C16" s="18"/>
      <c r="D16" s="18"/>
      <c r="E16" s="18"/>
      <c r="F16" s="18"/>
      <c r="G16" s="18"/>
      <c r="H16" s="18"/>
      <c r="I16" s="18"/>
      <c r="J16" s="19"/>
      <c r="K16" s="17">
        <v>507893</v>
      </c>
      <c r="L16" s="18"/>
      <c r="M16" s="19"/>
      <c r="N16" s="5"/>
      <c r="O16" s="5"/>
      <c r="P16" s="17" t="s">
        <v>20</v>
      </c>
      <c r="Q16" s="18"/>
      <c r="R16" s="18"/>
      <c r="S16" s="18"/>
      <c r="T16" s="18"/>
      <c r="U16" s="18"/>
      <c r="V16" s="18"/>
      <c r="W16" s="18"/>
      <c r="X16" s="18"/>
      <c r="Y16" s="19"/>
      <c r="Z16" s="17"/>
      <c r="AA16" s="18"/>
      <c r="AB16" s="19"/>
      <c r="AC16" s="3">
        <f t="shared" si="0"/>
        <v>507893</v>
      </c>
      <c r="AD16" s="6"/>
    </row>
    <row r="17" spans="1:30" x14ac:dyDescent="0.25">
      <c r="A17" s="17" t="s">
        <v>21</v>
      </c>
      <c r="B17" s="18"/>
      <c r="C17" s="18"/>
      <c r="D17" s="18"/>
      <c r="E17" s="18"/>
      <c r="F17" s="18"/>
      <c r="G17" s="18"/>
      <c r="H17" s="18"/>
      <c r="I17" s="18"/>
      <c r="J17" s="19"/>
      <c r="K17" s="17">
        <f>3618398+314072+71074+10387</f>
        <v>4013931</v>
      </c>
      <c r="L17" s="18"/>
      <c r="M17" s="19"/>
      <c r="N17" s="5"/>
      <c r="O17" s="5"/>
      <c r="P17" s="17" t="s">
        <v>21</v>
      </c>
      <c r="Q17" s="18"/>
      <c r="R17" s="18"/>
      <c r="S17" s="18"/>
      <c r="T17" s="18"/>
      <c r="U17" s="18"/>
      <c r="V17" s="18"/>
      <c r="W17" s="18"/>
      <c r="X17" s="18"/>
      <c r="Y17" s="19"/>
      <c r="Z17" s="17">
        <f>15921+9193+2968</f>
        <v>28082</v>
      </c>
      <c r="AA17" s="18"/>
      <c r="AB17" s="19"/>
      <c r="AC17" s="3">
        <f t="shared" si="0"/>
        <v>4042013</v>
      </c>
      <c r="AD17" s="6"/>
    </row>
    <row r="18" spans="1:30" x14ac:dyDescent="0.25">
      <c r="A18" s="17" t="s">
        <v>22</v>
      </c>
      <c r="B18" s="18"/>
      <c r="C18" s="18"/>
      <c r="D18" s="18"/>
      <c r="E18" s="18"/>
      <c r="F18" s="18"/>
      <c r="G18" s="18"/>
      <c r="H18" s="18"/>
      <c r="I18" s="18"/>
      <c r="J18" s="19"/>
      <c r="K18" s="17">
        <f>873865+143730+8760+14331</f>
        <v>1040686</v>
      </c>
      <c r="L18" s="18"/>
      <c r="M18" s="19"/>
      <c r="N18" s="5"/>
      <c r="O18" s="5"/>
      <c r="P18" s="17" t="s">
        <v>29</v>
      </c>
      <c r="Q18" s="18"/>
      <c r="R18" s="18"/>
      <c r="S18" s="18"/>
      <c r="T18" s="18"/>
      <c r="U18" s="18"/>
      <c r="V18" s="18"/>
      <c r="W18" s="18"/>
      <c r="X18" s="18"/>
      <c r="Y18" s="19"/>
      <c r="Z18" s="17">
        <f>1912+64727</f>
        <v>66639</v>
      </c>
      <c r="AA18" s="18"/>
      <c r="AB18" s="19"/>
      <c r="AC18" s="3">
        <f t="shared" si="0"/>
        <v>1107325</v>
      </c>
      <c r="AD18" s="6"/>
    </row>
    <row r="19" spans="1:30" x14ac:dyDescent="0.25">
      <c r="A19" s="14" t="s">
        <v>23</v>
      </c>
      <c r="B19" s="15"/>
      <c r="C19" s="15"/>
      <c r="D19" s="15"/>
      <c r="E19" s="15"/>
      <c r="F19" s="15"/>
      <c r="G19" s="15"/>
      <c r="H19" s="15"/>
      <c r="I19" s="15"/>
      <c r="J19" s="16"/>
      <c r="K19" s="17"/>
      <c r="L19" s="18"/>
      <c r="M19" s="19"/>
      <c r="N19" s="5"/>
      <c r="O19" s="5"/>
      <c r="P19" s="14" t="s">
        <v>23</v>
      </c>
      <c r="Q19" s="15"/>
      <c r="R19" s="15"/>
      <c r="S19" s="15"/>
      <c r="T19" s="15"/>
      <c r="U19" s="15"/>
      <c r="V19" s="15"/>
      <c r="W19" s="15"/>
      <c r="X19" s="15"/>
      <c r="Y19" s="16"/>
      <c r="Z19" s="17"/>
      <c r="AA19" s="18"/>
      <c r="AB19" s="19"/>
      <c r="AC19" s="3">
        <f t="shared" si="0"/>
        <v>0</v>
      </c>
      <c r="AD19" s="6"/>
    </row>
    <row r="20" spans="1:30" x14ac:dyDescent="0.25">
      <c r="A20" s="17" t="s">
        <v>19</v>
      </c>
      <c r="B20" s="18"/>
      <c r="C20" s="18"/>
      <c r="D20" s="18"/>
      <c r="E20" s="18"/>
      <c r="F20" s="18"/>
      <c r="G20" s="18"/>
      <c r="H20" s="18"/>
      <c r="I20" s="18"/>
      <c r="J20" s="19"/>
      <c r="K20" s="17"/>
      <c r="L20" s="18"/>
      <c r="M20" s="19"/>
      <c r="N20" s="5"/>
      <c r="O20" s="5"/>
      <c r="P20" s="17" t="s">
        <v>19</v>
      </c>
      <c r="Q20" s="18"/>
      <c r="R20" s="18"/>
      <c r="S20" s="18"/>
      <c r="T20" s="18"/>
      <c r="U20" s="18"/>
      <c r="V20" s="18"/>
      <c r="W20" s="18"/>
      <c r="X20" s="18"/>
      <c r="Y20" s="19"/>
      <c r="Z20" s="17"/>
      <c r="AA20" s="18"/>
      <c r="AB20" s="19"/>
      <c r="AC20" s="3">
        <f t="shared" si="0"/>
        <v>0</v>
      </c>
      <c r="AD20" s="6"/>
    </row>
    <row r="21" spans="1:30" x14ac:dyDescent="0.25">
      <c r="A21" s="17" t="s">
        <v>20</v>
      </c>
      <c r="B21" s="18"/>
      <c r="C21" s="18"/>
      <c r="D21" s="18"/>
      <c r="E21" s="18"/>
      <c r="F21" s="18"/>
      <c r="G21" s="18"/>
      <c r="H21" s="18"/>
      <c r="I21" s="18"/>
      <c r="J21" s="19"/>
      <c r="K21" s="17"/>
      <c r="L21" s="18"/>
      <c r="M21" s="19"/>
      <c r="N21" s="5"/>
      <c r="O21" s="5"/>
      <c r="P21" s="17" t="s">
        <v>20</v>
      </c>
      <c r="Q21" s="18"/>
      <c r="R21" s="18"/>
      <c r="S21" s="18"/>
      <c r="T21" s="18"/>
      <c r="U21" s="18"/>
      <c r="V21" s="18"/>
      <c r="W21" s="18"/>
      <c r="X21" s="18"/>
      <c r="Y21" s="19"/>
      <c r="Z21" s="17"/>
      <c r="AA21" s="18"/>
      <c r="AB21" s="19"/>
      <c r="AC21" s="3">
        <f t="shared" si="0"/>
        <v>0</v>
      </c>
      <c r="AD21" s="6"/>
    </row>
    <row r="22" spans="1:30" x14ac:dyDescent="0.25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9"/>
      <c r="K22" s="17">
        <v>129682</v>
      </c>
      <c r="L22" s="18"/>
      <c r="M22" s="19"/>
      <c r="N22" s="5"/>
      <c r="O22" s="5"/>
      <c r="P22" s="17" t="s">
        <v>21</v>
      </c>
      <c r="Q22" s="18"/>
      <c r="R22" s="18"/>
      <c r="S22" s="18"/>
      <c r="T22" s="18"/>
      <c r="U22" s="18"/>
      <c r="V22" s="18"/>
      <c r="W22" s="18"/>
      <c r="X22" s="18"/>
      <c r="Y22" s="19"/>
      <c r="Z22" s="17">
        <v>9450</v>
      </c>
      <c r="AA22" s="18"/>
      <c r="AB22" s="19"/>
      <c r="AC22" s="3">
        <f t="shared" si="0"/>
        <v>139132</v>
      </c>
      <c r="AD22" s="6"/>
    </row>
    <row r="23" spans="1:30" x14ac:dyDescent="0.25">
      <c r="A23" s="17" t="s">
        <v>22</v>
      </c>
      <c r="B23" s="18"/>
      <c r="C23" s="18"/>
      <c r="D23" s="18"/>
      <c r="E23" s="18"/>
      <c r="F23" s="18"/>
      <c r="G23" s="18"/>
      <c r="H23" s="18"/>
      <c r="I23" s="18"/>
      <c r="J23" s="19"/>
      <c r="K23" s="17">
        <v>3967554</v>
      </c>
      <c r="L23" s="18"/>
      <c r="M23" s="19"/>
      <c r="N23" s="5"/>
      <c r="O23" s="5"/>
      <c r="P23" s="17" t="s">
        <v>22</v>
      </c>
      <c r="Q23" s="18"/>
      <c r="R23" s="18"/>
      <c r="S23" s="18"/>
      <c r="T23" s="18"/>
      <c r="U23" s="18"/>
      <c r="V23" s="18"/>
      <c r="W23" s="18"/>
      <c r="X23" s="18"/>
      <c r="Y23" s="19"/>
      <c r="Z23" s="17">
        <v>21501</v>
      </c>
      <c r="AA23" s="18"/>
      <c r="AB23" s="19"/>
      <c r="AC23" s="3">
        <f t="shared" si="0"/>
        <v>3989055</v>
      </c>
      <c r="AD23" s="6"/>
    </row>
    <row r="24" spans="1:30" x14ac:dyDescent="0.25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6"/>
      <c r="K24" s="17"/>
      <c r="L24" s="18"/>
      <c r="M24" s="19"/>
      <c r="N24" s="5"/>
      <c r="O24" s="5"/>
      <c r="P24" s="14" t="s">
        <v>24</v>
      </c>
      <c r="Q24" s="15"/>
      <c r="R24" s="15"/>
      <c r="S24" s="15"/>
      <c r="T24" s="15"/>
      <c r="U24" s="15"/>
      <c r="V24" s="15"/>
      <c r="W24" s="15"/>
      <c r="X24" s="15"/>
      <c r="Y24" s="16"/>
      <c r="Z24" s="17"/>
      <c r="AA24" s="18"/>
      <c r="AB24" s="19"/>
      <c r="AC24" s="3">
        <f t="shared" si="0"/>
        <v>0</v>
      </c>
      <c r="AD24" s="6"/>
    </row>
    <row r="25" spans="1:30" x14ac:dyDescent="0.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9"/>
      <c r="K25" s="17"/>
      <c r="L25" s="18"/>
      <c r="M25" s="19"/>
      <c r="N25" s="5"/>
      <c r="O25" s="5"/>
      <c r="P25" s="17" t="s">
        <v>19</v>
      </c>
      <c r="Q25" s="18"/>
      <c r="R25" s="18"/>
      <c r="S25" s="18"/>
      <c r="T25" s="18"/>
      <c r="U25" s="18"/>
      <c r="V25" s="18"/>
      <c r="W25" s="18"/>
      <c r="X25" s="18"/>
      <c r="Y25" s="19"/>
      <c r="Z25" s="17"/>
      <c r="AA25" s="18"/>
      <c r="AB25" s="19"/>
      <c r="AC25" s="3">
        <f t="shared" si="0"/>
        <v>0</v>
      </c>
      <c r="AD25" s="6"/>
    </row>
    <row r="26" spans="1:30" x14ac:dyDescent="0.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9"/>
      <c r="K26" s="17"/>
      <c r="L26" s="18"/>
      <c r="M26" s="19"/>
      <c r="N26" s="5"/>
      <c r="O26" s="5"/>
      <c r="P26" s="17" t="s">
        <v>20</v>
      </c>
      <c r="Q26" s="18"/>
      <c r="R26" s="18"/>
      <c r="S26" s="18"/>
      <c r="T26" s="18"/>
      <c r="U26" s="18"/>
      <c r="V26" s="18"/>
      <c r="W26" s="18"/>
      <c r="X26" s="18"/>
      <c r="Y26" s="19"/>
      <c r="Z26" s="17"/>
      <c r="AA26" s="18"/>
      <c r="AB26" s="19"/>
      <c r="AC26" s="3">
        <f t="shared" si="0"/>
        <v>0</v>
      </c>
      <c r="AD26" s="6"/>
    </row>
    <row r="27" spans="1:30" x14ac:dyDescent="0.25">
      <c r="A27" s="17" t="s">
        <v>21</v>
      </c>
      <c r="B27" s="18"/>
      <c r="C27" s="18"/>
      <c r="D27" s="18"/>
      <c r="E27" s="18"/>
      <c r="F27" s="18"/>
      <c r="G27" s="18"/>
      <c r="H27" s="18"/>
      <c r="I27" s="18"/>
      <c r="J27" s="19"/>
      <c r="K27" s="17">
        <v>23134</v>
      </c>
      <c r="L27" s="18"/>
      <c r="M27" s="19"/>
      <c r="N27" s="5"/>
      <c r="O27" s="5"/>
      <c r="P27" s="17" t="s">
        <v>21</v>
      </c>
      <c r="Q27" s="18"/>
      <c r="R27" s="18"/>
      <c r="S27" s="18"/>
      <c r="T27" s="18"/>
      <c r="U27" s="18"/>
      <c r="V27" s="18"/>
      <c r="W27" s="18"/>
      <c r="X27" s="18"/>
      <c r="Y27" s="19"/>
      <c r="Z27" s="17"/>
      <c r="AA27" s="18"/>
      <c r="AB27" s="19"/>
      <c r="AC27" s="3">
        <f t="shared" si="0"/>
        <v>23134</v>
      </c>
      <c r="AD27" s="6"/>
    </row>
    <row r="28" spans="1:30" x14ac:dyDescent="0.25">
      <c r="A28" s="17" t="s">
        <v>22</v>
      </c>
      <c r="B28" s="18"/>
      <c r="C28" s="18"/>
      <c r="D28" s="18"/>
      <c r="E28" s="18"/>
      <c r="F28" s="18"/>
      <c r="G28" s="18"/>
      <c r="H28" s="18"/>
      <c r="I28" s="18"/>
      <c r="J28" s="19"/>
      <c r="K28" s="17">
        <v>141160</v>
      </c>
      <c r="L28" s="18"/>
      <c r="M28" s="19"/>
      <c r="N28" s="5"/>
      <c r="O28" s="5"/>
      <c r="P28" s="17" t="s">
        <v>22</v>
      </c>
      <c r="Q28" s="18"/>
      <c r="R28" s="18"/>
      <c r="S28" s="18"/>
      <c r="T28" s="18"/>
      <c r="U28" s="18"/>
      <c r="V28" s="18"/>
      <c r="W28" s="18"/>
      <c r="X28" s="18"/>
      <c r="Y28" s="19"/>
      <c r="Z28" s="17"/>
      <c r="AA28" s="18"/>
      <c r="AB28" s="19"/>
      <c r="AC28" s="3">
        <f t="shared" si="0"/>
        <v>141160</v>
      </c>
      <c r="AD28" s="6"/>
    </row>
    <row r="29" spans="1:30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6"/>
      <c r="AD29" s="6"/>
    </row>
    <row r="30" spans="1:3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</sheetData>
  <mergeCells count="86">
    <mergeCell ref="A27:J27"/>
    <mergeCell ref="K27:M27"/>
    <mergeCell ref="P27:Y27"/>
    <mergeCell ref="Z27:AB27"/>
    <mergeCell ref="A28:J28"/>
    <mergeCell ref="K28:M28"/>
    <mergeCell ref="P28:Y28"/>
    <mergeCell ref="Z28:AB28"/>
    <mergeCell ref="A25:J25"/>
    <mergeCell ref="K25:M25"/>
    <mergeCell ref="P25:Y25"/>
    <mergeCell ref="Z25:AB25"/>
    <mergeCell ref="A26:J26"/>
    <mergeCell ref="K26:M26"/>
    <mergeCell ref="P26:Y26"/>
    <mergeCell ref="Z26:AB26"/>
    <mergeCell ref="A23:J23"/>
    <mergeCell ref="K23:M23"/>
    <mergeCell ref="P23:Y23"/>
    <mergeCell ref="Z23:AB23"/>
    <mergeCell ref="A24:J24"/>
    <mergeCell ref="K24:M24"/>
    <mergeCell ref="P24:Y24"/>
    <mergeCell ref="Z24:AB24"/>
    <mergeCell ref="A21:J21"/>
    <mergeCell ref="K21:M21"/>
    <mergeCell ref="P21:Y21"/>
    <mergeCell ref="Z21:AB21"/>
    <mergeCell ref="A22:J22"/>
    <mergeCell ref="K22:M22"/>
    <mergeCell ref="P22:Y22"/>
    <mergeCell ref="Z22:AB22"/>
    <mergeCell ref="A19:J19"/>
    <mergeCell ref="K19:M19"/>
    <mergeCell ref="P19:Y19"/>
    <mergeCell ref="Z19:AB19"/>
    <mergeCell ref="A20:J20"/>
    <mergeCell ref="K20:M20"/>
    <mergeCell ref="P20:Y20"/>
    <mergeCell ref="Z20:AB20"/>
    <mergeCell ref="A17:J17"/>
    <mergeCell ref="K17:M17"/>
    <mergeCell ref="P17:Y17"/>
    <mergeCell ref="Z17:AB17"/>
    <mergeCell ref="A18:J18"/>
    <mergeCell ref="K18:M18"/>
    <mergeCell ref="P18:Y18"/>
    <mergeCell ref="Z18:AB18"/>
    <mergeCell ref="A15:J15"/>
    <mergeCell ref="K15:M15"/>
    <mergeCell ref="P15:Y15"/>
    <mergeCell ref="Z15:AB15"/>
    <mergeCell ref="A16:J16"/>
    <mergeCell ref="K16:M16"/>
    <mergeCell ref="P16:Y16"/>
    <mergeCell ref="Z16:AB16"/>
    <mergeCell ref="A13:M13"/>
    <mergeCell ref="P13:AB13"/>
    <mergeCell ref="A14:J14"/>
    <mergeCell ref="K14:M14"/>
    <mergeCell ref="P14:Y14"/>
    <mergeCell ref="Z14:AB14"/>
    <mergeCell ref="A11:J11"/>
    <mergeCell ref="K11:M11"/>
    <mergeCell ref="P11:Y11"/>
    <mergeCell ref="Z11:AB11"/>
    <mergeCell ref="A12:J12"/>
    <mergeCell ref="K12:M12"/>
    <mergeCell ref="P12:Y12"/>
    <mergeCell ref="Z12:AB12"/>
    <mergeCell ref="A9:J9"/>
    <mergeCell ref="K9:M9"/>
    <mergeCell ref="P9:Y9"/>
    <mergeCell ref="Z9:AB9"/>
    <mergeCell ref="A10:J10"/>
    <mergeCell ref="K10:M10"/>
    <mergeCell ref="P10:Y10"/>
    <mergeCell ref="Z10:AB10"/>
    <mergeCell ref="B2:L4"/>
    <mergeCell ref="Q2:AA4"/>
    <mergeCell ref="E6:K6"/>
    <mergeCell ref="T6:Z6"/>
    <mergeCell ref="A8:J8"/>
    <mergeCell ref="K8:M8"/>
    <mergeCell ref="P8:Y8"/>
    <mergeCell ref="Z8:AB8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ПО </vt:lpstr>
      <vt:lpstr>Январь 2017</vt:lpstr>
      <vt:lpstr>Февраль 2017</vt:lpstr>
      <vt:lpstr>Март 2017</vt:lpstr>
      <vt:lpstr>Апрель 2017</vt:lpstr>
      <vt:lpstr>Май 2017</vt:lpstr>
      <vt:lpstr>Июнь 2017</vt:lpstr>
      <vt:lpstr>Июль 2017</vt:lpstr>
      <vt:lpstr>Август 2017</vt:lpstr>
      <vt:lpstr>Сентябрь 2017</vt:lpstr>
      <vt:lpstr>Октябрь 2017</vt:lpstr>
      <vt:lpstr>Ноябрь 2017</vt:lpstr>
      <vt:lpstr>Декабрь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2018-01-11T06:32:25Z</dcterms:modified>
</cp:coreProperties>
</file>