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filterPrivacy="1" defaultThemeVersion="124226"/>
  <bookViews>
    <workbookView xWindow="240" yWindow="585" windowWidth="14805" windowHeight="7530" tabRatio="613" activeTab="0"/>
  </bookViews>
  <sheets>
    <sheet name="ПО " sheetId="1" r:id="rId1"/>
    <sheet name="Январь 2018" sheetId="41" r:id="rId2"/>
    <sheet name="Февраль 2018" sheetId="42" r:id="rId3"/>
    <sheet name="Март 2018" sheetId="43" r:id="rId4"/>
    <sheet name="Апрель 2018" sheetId="44" r:id="rId5"/>
    <sheet name="Май 2018" sheetId="45" r:id="rId6"/>
    <sheet name="Июнь 2018" sheetId="46" r:id="rId7"/>
    <sheet name="Июль 2018" sheetId="47" r:id="rId8"/>
    <sheet name="Август 2018" sheetId="48" r:id="rId9"/>
    <sheet name="Сентябрь 2018" sheetId="49" r:id="rId10"/>
    <sheet name="Октябрь 2018" sheetId="50" r:id="rId11"/>
    <sheet name="Ноябрь 2018" sheetId="51" r:id="rId12"/>
    <sheet name="Декабрь 2018" sheetId="52" r:id="rId13"/>
  </sheets>
  <definedNames/>
  <calcPr calcId="144525"/>
</workbook>
</file>

<file path=xl/sharedStrings.xml><?xml version="1.0" encoding="utf-8"?>
<sst xmlns="http://schemas.openxmlformats.org/spreadsheetml/2006/main" count="570" uniqueCount="55">
  <si>
    <t>Полезный отпуск электрической энергии потребителям МУП "Борисоглебская энергосбытовая организация".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</si>
  <si>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</si>
  <si>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</si>
  <si>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</si>
  <si>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</si>
  <si>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</si>
  <si>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</si>
  <si>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</si>
  <si>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</si>
  <si>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</si>
  <si>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</si>
  <si>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</si>
  <si>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</si>
  <si>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</si>
  <si>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</si>
  <si>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Полезный отпуск электрической энергии</t>
  </si>
  <si>
    <t>в том числе население</t>
  </si>
  <si>
    <t>ФАКТИЧЕСКИЙ ПОЛЕЗНЫЙ ОТПУСК ЭЛЕКТРИЧЕСКОЙ ЭНЕРГИИ (МОЩНОСТИ) ПО СЕТЯМ МУП "БОРИСОГЛЕБСКАЯ ГОРЭЛЕКТРОСЕТЬ"</t>
  </si>
  <si>
    <t>Электроэнергия,Всего</t>
  </si>
  <si>
    <t>ВН (кВт.ч)</t>
  </si>
  <si>
    <t>СН-1 (кВт.ч)</t>
  </si>
  <si>
    <t>СН-2 (кВт.ч)</t>
  </si>
  <si>
    <t>НН (кВТ.Ч)</t>
  </si>
  <si>
    <t>Население городское и приравненные к нему потребители</t>
  </si>
  <si>
    <t>Население сельское и приравненные к нему потребители</t>
  </si>
  <si>
    <t>кВт*ч</t>
  </si>
  <si>
    <t>втом числе:                                                         потребители юридические лица</t>
  </si>
  <si>
    <t>ФАКТИЧЕСКИЙ ПОЛЕЗНЫЙ ОТПУСК ЭЛЕКТРИЧЕСКОЙ ЭНЕРГИИ (МОЩНОСТИ) ПО СЕТЯМ ОАО  "ОБОРОНЭНЕРГО"</t>
  </si>
  <si>
    <t>в том числе:                                                         потребители юридические лица</t>
  </si>
  <si>
    <t>НН (кВТ.ч)</t>
  </si>
  <si>
    <t>за Октябрь  2018 года</t>
  </si>
  <si>
    <t>за Октябрь 2018 года</t>
  </si>
  <si>
    <t>за Сентябрь  2018 года</t>
  </si>
  <si>
    <t>за Сентябрь 2018 года</t>
  </si>
  <si>
    <t>за Август  2018 года</t>
  </si>
  <si>
    <t>за Август 2018 года</t>
  </si>
  <si>
    <t>за Июль  2018 года</t>
  </si>
  <si>
    <t>за Июль 2018 года</t>
  </si>
  <si>
    <t>за Июнь  2018 года</t>
  </si>
  <si>
    <t>за Июнь 2018 года</t>
  </si>
  <si>
    <t>за Май  2018 года</t>
  </si>
  <si>
    <t>за Май 2018 года</t>
  </si>
  <si>
    <t>за Апрель  2018 года</t>
  </si>
  <si>
    <t>за Апрель 2018 года</t>
  </si>
  <si>
    <t>за Март 2018 года</t>
  </si>
  <si>
    <t>за Февраль  2018 года</t>
  </si>
  <si>
    <t>за Февраль 2018 года</t>
  </si>
  <si>
    <t>за Январь  2018 года</t>
  </si>
  <si>
    <t>Факт 2018год( кВт*ч)</t>
  </si>
  <si>
    <t>за Январь 2018 года</t>
  </si>
  <si>
    <t>за Март  2018 года</t>
  </si>
  <si>
    <t>за Ноябрь  2018 года</t>
  </si>
  <si>
    <t>за Ноябрь 2018 года</t>
  </si>
  <si>
    <t>за Декабрь  2018 года</t>
  </si>
  <si>
    <t>за Декабрь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</si>
</sst>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"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6" fillId="0" borderId="0" xfId="0" applyFont="1"/>
    <xf numFmtId="3" fontId="4" fillId="0" borderId="10" xfId="0" applyNumberFormat="1" applyFont="1" applyBorder="1" applyAlignment="1">
      <alignment horizontal="center" vertical="center"/>
    </xf>
    <xf numFmtId="0" fontId="0" fillId="0" borderId="0" xfId="0" applyFill="1"/>
    <xf numFmtId="0" fontId="27" fillId="0" borderId="0" xfId="0" applyFont="1"/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Плохой 2" xfId="56"/>
    <cellStyle name="Пояснение 2" xfId="57"/>
    <cellStyle name="Примечание 2" xfId="58"/>
    <cellStyle name="Связанная ячейка 2" xfId="59"/>
    <cellStyle name="Текст предупреждения 2" xfId="60"/>
    <cellStyle name="Финансовый 2" xfId="61"/>
    <cellStyle name="Хороший 2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"/>
  <sheetViews>
    <sheetView tabSelected="1" workbookViewId="0" topLeftCell="A1">
      <selection activeCell="M6" sqref="M6"/>
    </sheetView>
  </sheetViews>
  <sheetFormatPr defaultColWidth="9.140625" defaultRowHeight="15"/>
  <cols>
    <col min="4" max="4" width="11.00390625" style="0" customWidth="1"/>
    <col min="5" max="5" width="11.140625" style="0" bestFit="1" customWidth="1"/>
    <col min="6" max="7" width="9.8515625" style="0" bestFit="1" customWidth="1"/>
    <col min="11" max="11" width="9.8515625" style="0" bestFit="1" customWidth="1"/>
    <col min="12" max="12" width="11.00390625" style="0" customWidth="1"/>
    <col min="13" max="13" width="10.8515625" style="0" customWidth="1"/>
    <col min="14" max="14" width="10.421875" style="0" customWidth="1"/>
    <col min="15" max="15" width="11.421875" style="0" customWidth="1"/>
    <col min="16" max="16" width="12.140625" style="0" customWidth="1"/>
  </cols>
  <sheetData>
    <row r="2" spans="1:12" ht="15.7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4" spans="1:4" ht="15.75">
      <c r="A4" s="7" t="s">
        <v>48</v>
      </c>
      <c r="B4" s="7"/>
      <c r="C4" s="7"/>
      <c r="D4" s="7"/>
    </row>
    <row r="5" spans="1:16" ht="15">
      <c r="A5" s="8" t="s">
        <v>1</v>
      </c>
      <c r="B5" s="8"/>
      <c r="C5" s="8"/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2" t="s">
        <v>14</v>
      </c>
    </row>
    <row r="6" spans="1:16" ht="40.5" customHeight="1">
      <c r="A6" s="9" t="s">
        <v>15</v>
      </c>
      <c r="B6" s="10"/>
      <c r="C6" s="11"/>
      <c r="D6" s="4">
        <v>11892133</v>
      </c>
      <c r="E6" s="4">
        <v>11320977</v>
      </c>
      <c r="F6" s="4">
        <v>11928908</v>
      </c>
      <c r="G6" s="4">
        <v>10248093</v>
      </c>
      <c r="H6" s="4">
        <v>9296831</v>
      </c>
      <c r="I6" s="4">
        <v>9160508</v>
      </c>
      <c r="J6" s="4">
        <v>9634031</v>
      </c>
      <c r="K6" s="4">
        <v>9873414</v>
      </c>
      <c r="L6" s="4">
        <v>9361372</v>
      </c>
      <c r="M6" s="4">
        <v>10694785</v>
      </c>
      <c r="N6" s="4">
        <v>11645918</v>
      </c>
      <c r="O6" s="4">
        <v>12271487</v>
      </c>
      <c r="P6" s="4">
        <f>SUM(D6:O6)</f>
        <v>127328457</v>
      </c>
    </row>
    <row r="7" spans="1:16" ht="44.25" customHeight="1">
      <c r="A7" s="8" t="s">
        <v>16</v>
      </c>
      <c r="B7" s="8"/>
      <c r="C7" s="8"/>
      <c r="D7" s="4">
        <v>4930925</v>
      </c>
      <c r="E7" s="4">
        <v>4828578</v>
      </c>
      <c r="F7" s="4">
        <v>5037739</v>
      </c>
      <c r="G7" s="4">
        <v>4525226</v>
      </c>
      <c r="H7" s="4">
        <v>4221689</v>
      </c>
      <c r="I7" s="4">
        <v>4209855</v>
      </c>
      <c r="J7" s="4">
        <v>4270225</v>
      </c>
      <c r="K7" s="4">
        <v>4087108</v>
      </c>
      <c r="L7" s="4">
        <v>4072406</v>
      </c>
      <c r="M7" s="4">
        <v>4201193</v>
      </c>
      <c r="N7" s="4">
        <v>4636451</v>
      </c>
      <c r="O7" s="4">
        <v>5038727</v>
      </c>
      <c r="P7" s="4">
        <f>SUM(D7:O7)</f>
        <v>54060122</v>
      </c>
    </row>
  </sheetData>
  <mergeCells count="5">
    <mergeCell ref="A2:L2"/>
    <mergeCell ref="A4:D4"/>
    <mergeCell ref="A5:C5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1">
      <selection activeCell="K36" sqref="K36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28" ht="1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28" ht="1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9" t="s">
        <v>32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33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9228361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133011</v>
      </c>
      <c r="AA8" s="13"/>
      <c r="AB8" s="14"/>
      <c r="AC8" s="3">
        <f>K8+Z8</f>
        <v>9361372</v>
      </c>
      <c r="AD8" s="6"/>
    </row>
    <row r="9" spans="1:30" ht="1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146774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aca="true" t="shared" si="0" ref="AC9:AC28">K9+Z9</f>
        <v>146774</v>
      </c>
      <c r="AD9" s="6"/>
    </row>
    <row r="10" spans="1:30" ht="1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516394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516394</v>
      </c>
      <c r="AD10" s="6"/>
    </row>
    <row r="11" spans="1:30" ht="1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3810106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42486</v>
      </c>
      <c r="AA11" s="13"/>
      <c r="AB11" s="14"/>
      <c r="AC11" s="3">
        <f t="shared" si="0"/>
        <v>3852592</v>
      </c>
      <c r="AD11" s="6"/>
    </row>
    <row r="12" spans="1:30" ht="1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4755087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90525</v>
      </c>
      <c r="AA12" s="13"/>
      <c r="AB12" s="14"/>
      <c r="AC12" s="3">
        <f t="shared" si="0"/>
        <v>4845612</v>
      </c>
      <c r="AD12" s="6"/>
    </row>
    <row r="13" spans="1:30" ht="1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ht="1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ht="1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v>146774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146774</v>
      </c>
      <c r="AD15" s="6"/>
    </row>
    <row r="16" spans="1:30" ht="1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v>516394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516394</v>
      </c>
      <c r="AD16" s="6"/>
    </row>
    <row r="17" spans="1:30" ht="1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3119852+426266+63288+22034</f>
        <v>3631440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30603+0+3367</f>
        <v>33970</v>
      </c>
      <c r="AA17" s="13"/>
      <c r="AB17" s="14"/>
      <c r="AC17" s="3">
        <f t="shared" si="0"/>
        <v>3665410</v>
      </c>
      <c r="AD17" s="6"/>
    </row>
    <row r="18" spans="1:30" ht="1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754897+115217+6689+14919-37</f>
        <v>891685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3609+65094</f>
        <v>68703</v>
      </c>
      <c r="AA18" s="13"/>
      <c r="AB18" s="14"/>
      <c r="AC18" s="3">
        <f t="shared" si="0"/>
        <v>960388</v>
      </c>
      <c r="AD18" s="6"/>
    </row>
    <row r="19" spans="1:30" ht="1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0" ht="1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0" ht="1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0" ht="1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v>161923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v>8516</v>
      </c>
      <c r="AA22" s="13"/>
      <c r="AB22" s="14"/>
      <c r="AC22" s="3">
        <f t="shared" si="0"/>
        <v>170439</v>
      </c>
      <c r="AD22" s="6"/>
    </row>
    <row r="23" spans="1:30" ht="1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v>3725079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v>21822</v>
      </c>
      <c r="AA23" s="13"/>
      <c r="AB23" s="14"/>
      <c r="AC23" s="3">
        <f t="shared" si="0"/>
        <v>3746901</v>
      </c>
      <c r="AD23" s="6"/>
    </row>
    <row r="24" spans="1:30" ht="1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0" ht="1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0" ht="1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ht="1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v>16743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16743</v>
      </c>
      <c r="AD27" s="6"/>
      <c r="AE27" s="3">
        <f>AC22+AC27</f>
        <v>187182</v>
      </c>
    </row>
    <row r="28" spans="1:31" ht="1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v>138323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138323</v>
      </c>
      <c r="AD28" s="6"/>
      <c r="AE28" s="3">
        <f>AC23+AC28</f>
        <v>3885224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4072406</v>
      </c>
    </row>
    <row r="30" spans="1:2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1">
      <selection activeCell="N30" sqref="N30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28" ht="1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28" ht="1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9" t="s">
        <v>30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31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10491805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202980</v>
      </c>
      <c r="AA8" s="13"/>
      <c r="AB8" s="14"/>
      <c r="AC8" s="3">
        <f>K8+Z8</f>
        <v>10694785</v>
      </c>
      <c r="AD8" s="6"/>
    </row>
    <row r="9" spans="1:30" ht="1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188038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aca="true" t="shared" si="0" ref="AC9:AC28">K9+Z9</f>
        <v>188038</v>
      </c>
      <c r="AD9" s="6"/>
    </row>
    <row r="10" spans="1:30" ht="1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620692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620692</v>
      </c>
      <c r="AD10" s="6"/>
    </row>
    <row r="11" spans="1:30" ht="1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4840939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50838</v>
      </c>
      <c r="AA11" s="13"/>
      <c r="AB11" s="14"/>
      <c r="AC11" s="3">
        <f t="shared" si="0"/>
        <v>4891777</v>
      </c>
      <c r="AD11" s="6"/>
    </row>
    <row r="12" spans="1:30" ht="1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4842136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152142</v>
      </c>
      <c r="AA12" s="13"/>
      <c r="AB12" s="14"/>
      <c r="AC12" s="3">
        <f t="shared" si="0"/>
        <v>4994278</v>
      </c>
      <c r="AD12" s="6"/>
    </row>
    <row r="13" spans="1:30" ht="1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ht="1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ht="1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v>188038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188038</v>
      </c>
      <c r="AD15" s="6"/>
    </row>
    <row r="16" spans="1:30" ht="1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v>620692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620692</v>
      </c>
      <c r="AD16" s="6"/>
    </row>
    <row r="17" spans="1:30" ht="1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3934576+610800+51957+21092</f>
        <v>4618425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34131+0+5733</f>
        <v>39864</v>
      </c>
      <c r="AA17" s="13"/>
      <c r="AB17" s="14"/>
      <c r="AC17" s="3">
        <f t="shared" si="0"/>
        <v>4658289</v>
      </c>
      <c r="AD17" s="6"/>
    </row>
    <row r="18" spans="1:30" ht="1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737917+134276+7531+15402-52-683</f>
        <v>894391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5923+126259</f>
        <v>132182</v>
      </c>
      <c r="AA18" s="13"/>
      <c r="AB18" s="14"/>
      <c r="AC18" s="3">
        <f t="shared" si="0"/>
        <v>1026573</v>
      </c>
      <c r="AD18" s="6"/>
    </row>
    <row r="19" spans="1:30" ht="1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0" ht="1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0" ht="1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0" ht="1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v>213112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v>10974</v>
      </c>
      <c r="AA22" s="13"/>
      <c r="AB22" s="14"/>
      <c r="AC22" s="3">
        <f t="shared" si="0"/>
        <v>224086</v>
      </c>
      <c r="AD22" s="6"/>
    </row>
    <row r="23" spans="1:30" ht="1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v>3801722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v>19960</v>
      </c>
      <c r="AA23" s="13"/>
      <c r="AB23" s="14"/>
      <c r="AC23" s="3">
        <f t="shared" si="0"/>
        <v>3821682</v>
      </c>
      <c r="AD23" s="6"/>
    </row>
    <row r="24" spans="1:30" ht="1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0" ht="1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0" ht="1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ht="1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v>9402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9402</v>
      </c>
      <c r="AD27" s="6"/>
      <c r="AE27" s="3">
        <f>AC22+AC27</f>
        <v>233488</v>
      </c>
    </row>
    <row r="28" spans="1:31" ht="1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v>146023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146023</v>
      </c>
      <c r="AD28" s="6"/>
      <c r="AE28" s="3">
        <f>AC23+AC28</f>
        <v>3967705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4201193</v>
      </c>
    </row>
    <row r="30" spans="1:2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1">
      <selection activeCell="Z22" sqref="Z22:AB22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28" ht="1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28" ht="1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9" t="s">
        <v>51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52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11379332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266586</v>
      </c>
      <c r="AA8" s="13"/>
      <c r="AB8" s="14"/>
      <c r="AC8" s="3">
        <f>K8+Z8</f>
        <v>11645918</v>
      </c>
      <c r="AD8" s="6"/>
    </row>
    <row r="9" spans="1:30" ht="1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214024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aca="true" t="shared" si="0" ref="AC9:AC28">K9+Z9</f>
        <v>214024</v>
      </c>
      <c r="AD9" s="6"/>
    </row>
    <row r="10" spans="1:30" ht="1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595974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595974</v>
      </c>
      <c r="AD10" s="6"/>
    </row>
    <row r="11" spans="1:30" ht="1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5214159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57639</v>
      </c>
      <c r="AA11" s="13"/>
      <c r="AB11" s="14"/>
      <c r="AC11" s="3">
        <f t="shared" si="0"/>
        <v>5271798</v>
      </c>
      <c r="AD11" s="6"/>
    </row>
    <row r="12" spans="1:30" ht="1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5355175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208947</v>
      </c>
      <c r="AA12" s="13"/>
      <c r="AB12" s="14"/>
      <c r="AC12" s="3">
        <f t="shared" si="0"/>
        <v>5564122</v>
      </c>
      <c r="AD12" s="6"/>
    </row>
    <row r="13" spans="1:30" ht="1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ht="1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ht="1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v>214024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214024</v>
      </c>
      <c r="AD15" s="6"/>
    </row>
    <row r="16" spans="1:30" ht="1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v>595974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595974</v>
      </c>
      <c r="AD16" s="6"/>
    </row>
    <row r="17" spans="1:30" ht="1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4240752+646308+62071+20069</f>
        <v>4969200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36117+0+6726</f>
        <v>42843</v>
      </c>
      <c r="AA17" s="13"/>
      <c r="AB17" s="14"/>
      <c r="AC17" s="3">
        <f t="shared" si="0"/>
        <v>5012043</v>
      </c>
      <c r="AD17" s="6"/>
    </row>
    <row r="18" spans="1:30" ht="1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835377+139133+12797+14090-70</f>
        <v>1001327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6763+179336</f>
        <v>186099</v>
      </c>
      <c r="AA18" s="13"/>
      <c r="AB18" s="14"/>
      <c r="AC18" s="3">
        <f t="shared" si="0"/>
        <v>1187426</v>
      </c>
      <c r="AD18" s="6"/>
    </row>
    <row r="19" spans="1:30" ht="1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0" ht="1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0" ht="1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0" ht="1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v>237993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v>14796</v>
      </c>
      <c r="AA22" s="13"/>
      <c r="AB22" s="14"/>
      <c r="AC22" s="3">
        <f t="shared" si="0"/>
        <v>252789</v>
      </c>
      <c r="AD22" s="6"/>
    </row>
    <row r="23" spans="1:30" ht="1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v>4188500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v>22848</v>
      </c>
      <c r="AA23" s="13"/>
      <c r="AB23" s="14"/>
      <c r="AC23" s="3">
        <f t="shared" si="0"/>
        <v>4211348</v>
      </c>
      <c r="AD23" s="6"/>
    </row>
    <row r="24" spans="1:30" ht="1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0" ht="1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0" ht="1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ht="1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v>6966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6966</v>
      </c>
      <c r="AD27" s="6"/>
      <c r="AE27" s="3">
        <f>AC22+AC27</f>
        <v>259755</v>
      </c>
    </row>
    <row r="28" spans="1:31" ht="1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v>165348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165348</v>
      </c>
      <c r="AD28" s="6"/>
      <c r="AE28" s="3">
        <f>AC23+AC28</f>
        <v>4376696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4636451</v>
      </c>
    </row>
    <row r="30" spans="1:2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1">
      <selection activeCell="Z5" sqref="Z5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28" ht="1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28" ht="1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9" t="s">
        <v>53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54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12009484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262003</v>
      </c>
      <c r="AA8" s="13"/>
      <c r="AB8" s="14"/>
      <c r="AC8" s="3">
        <f>K8+Z8</f>
        <v>12271487</v>
      </c>
      <c r="AD8" s="6"/>
    </row>
    <row r="9" spans="1:30" ht="1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240998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aca="true" t="shared" si="0" ref="AC9:AC28">K9+Z9</f>
        <v>240998</v>
      </c>
      <c r="AD9" s="6"/>
    </row>
    <row r="10" spans="1:30" ht="1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600825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600825</v>
      </c>
      <c r="AD10" s="6"/>
    </row>
    <row r="11" spans="1:30" ht="1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5390134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56663</v>
      </c>
      <c r="AA11" s="13"/>
      <c r="AB11" s="14"/>
      <c r="AC11" s="3">
        <f t="shared" si="0"/>
        <v>5446797</v>
      </c>
      <c r="AD11" s="6"/>
    </row>
    <row r="12" spans="1:30" ht="1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5777527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205340</v>
      </c>
      <c r="AA12" s="13"/>
      <c r="AB12" s="14"/>
      <c r="AC12" s="3">
        <f t="shared" si="0"/>
        <v>5982867</v>
      </c>
      <c r="AD12" s="6"/>
    </row>
    <row r="13" spans="1:30" ht="1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ht="1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ht="1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v>240998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240998</v>
      </c>
      <c r="AD15" s="6"/>
    </row>
    <row r="16" spans="1:30" ht="1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v>600825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600825</v>
      </c>
      <c r="AD16" s="6"/>
    </row>
    <row r="17" spans="1:30" ht="1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4366685+712349+41301+20425</f>
        <v>5140760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35792+0+8595</f>
        <v>44387</v>
      </c>
      <c r="AA17" s="13"/>
      <c r="AB17" s="14"/>
      <c r="AC17" s="3">
        <f t="shared" si="0"/>
        <v>5185147</v>
      </c>
      <c r="AD17" s="6"/>
    </row>
    <row r="18" spans="1:30" ht="1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860564+139590+9585+13943-42</f>
        <v>1023640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6287+175863</f>
        <v>182150</v>
      </c>
      <c r="AA18" s="13"/>
      <c r="AB18" s="14"/>
      <c r="AC18" s="3">
        <f t="shared" si="0"/>
        <v>1205790</v>
      </c>
      <c r="AD18" s="6"/>
    </row>
    <row r="19" spans="1:30" ht="1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0" ht="1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0" ht="1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0" ht="1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v>241054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v>12276</v>
      </c>
      <c r="AA22" s="13"/>
      <c r="AB22" s="14"/>
      <c r="AC22" s="3">
        <f t="shared" si="0"/>
        <v>253330</v>
      </c>
      <c r="AD22" s="6"/>
    </row>
    <row r="23" spans="1:30" ht="1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v>4592776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v>23190</v>
      </c>
      <c r="AA23" s="13"/>
      <c r="AB23" s="14"/>
      <c r="AC23" s="3">
        <f t="shared" si="0"/>
        <v>4615966</v>
      </c>
      <c r="AD23" s="6"/>
    </row>
    <row r="24" spans="1:30" ht="1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0" ht="1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0" ht="1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ht="1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v>8320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8320</v>
      </c>
      <c r="AD27" s="6"/>
      <c r="AE27" s="3">
        <f>AC22+AC27</f>
        <v>261650</v>
      </c>
    </row>
    <row r="28" spans="1:31" ht="1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v>161111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161111</v>
      </c>
      <c r="AD28" s="6"/>
      <c r="AE28" s="3">
        <f>AC23+AC28</f>
        <v>4777077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5038727</v>
      </c>
    </row>
    <row r="30" spans="1:2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1">
      <selection activeCell="F33" sqref="F33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28" ht="1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28" ht="1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9" t="s">
        <v>47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49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11599022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293111</v>
      </c>
      <c r="AA8" s="13"/>
      <c r="AB8" s="14"/>
      <c r="AC8" s="3">
        <f>K8+Z8</f>
        <v>11892133</v>
      </c>
      <c r="AD8" s="6"/>
    </row>
    <row r="9" spans="1:30" ht="1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238220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aca="true" t="shared" si="0" ref="AC9:AC28">K9+Z9</f>
        <v>238220</v>
      </c>
      <c r="AD9" s="6"/>
    </row>
    <row r="10" spans="1:30" ht="1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471810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471810</v>
      </c>
      <c r="AD10" s="6"/>
    </row>
    <row r="11" spans="1:30" ht="1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5157918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68643</v>
      </c>
      <c r="AA11" s="13"/>
      <c r="AB11" s="14"/>
      <c r="AC11" s="3">
        <f t="shared" si="0"/>
        <v>5226561</v>
      </c>
      <c r="AD11" s="6"/>
    </row>
    <row r="12" spans="1:30" ht="1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5731074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224468</v>
      </c>
      <c r="AA12" s="13"/>
      <c r="AB12" s="14"/>
      <c r="AC12" s="3">
        <f t="shared" si="0"/>
        <v>5955542</v>
      </c>
      <c r="AD12" s="6"/>
    </row>
    <row r="13" spans="1:30" ht="1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ht="1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ht="1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v>238220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238220</v>
      </c>
      <c r="AD15" s="6"/>
    </row>
    <row r="16" spans="1:30" ht="1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v>471810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471810</v>
      </c>
      <c r="AD16" s="6"/>
    </row>
    <row r="17" spans="1:30" ht="1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4283668+564281+38274+22815</f>
        <v>4909038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37970+201+11350</f>
        <v>49521</v>
      </c>
      <c r="AA17" s="13"/>
      <c r="AB17" s="14"/>
      <c r="AC17" s="3">
        <f t="shared" si="0"/>
        <v>4958559</v>
      </c>
      <c r="AD17" s="6"/>
    </row>
    <row r="18" spans="1:30" ht="1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851125+214340+11091+14832-65</f>
        <v>1091323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4184+197112</f>
        <v>201296</v>
      </c>
      <c r="AA18" s="13"/>
      <c r="AB18" s="14"/>
      <c r="AC18" s="3">
        <f t="shared" si="0"/>
        <v>1292619</v>
      </c>
      <c r="AD18" s="6"/>
    </row>
    <row r="19" spans="1:30" ht="1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0" ht="1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0" ht="1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0" ht="1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v>245842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v>19122</v>
      </c>
      <c r="AA22" s="13"/>
      <c r="AB22" s="14"/>
      <c r="AC22" s="3">
        <f t="shared" si="0"/>
        <v>264964</v>
      </c>
      <c r="AD22" s="6"/>
    </row>
    <row r="23" spans="1:30" ht="1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v>4462121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v>23172</v>
      </c>
      <c r="AA23" s="13"/>
      <c r="AB23" s="14"/>
      <c r="AC23" s="3">
        <f t="shared" si="0"/>
        <v>4485293</v>
      </c>
      <c r="AD23" s="6"/>
    </row>
    <row r="24" spans="1:30" ht="1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0" ht="1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0" ht="1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ht="1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v>3038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3038</v>
      </c>
      <c r="AD27" s="6"/>
      <c r="AE27" s="3">
        <f>AC22+AC27</f>
        <v>268002</v>
      </c>
    </row>
    <row r="28" spans="1:31" ht="1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v>177630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177630</v>
      </c>
      <c r="AD28" s="6"/>
      <c r="AE28" s="3">
        <f>AC23+AC28</f>
        <v>4662923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4930925</v>
      </c>
    </row>
    <row r="30" spans="1:2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1">
      <selection activeCell="G36" sqref="G36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28" ht="1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28" ht="1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9" t="s">
        <v>45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46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11025712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295265</v>
      </c>
      <c r="AA8" s="13"/>
      <c r="AB8" s="14"/>
      <c r="AC8" s="3">
        <f>K8+Z8</f>
        <v>11320977</v>
      </c>
      <c r="AD8" s="6"/>
    </row>
    <row r="9" spans="1:30" ht="1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186510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aca="true" t="shared" si="0" ref="AC9:AC28">K9+Z9</f>
        <v>186510</v>
      </c>
      <c r="AD9" s="6"/>
    </row>
    <row r="10" spans="1:30" ht="1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469522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469522</v>
      </c>
      <c r="AD10" s="6"/>
    </row>
    <row r="11" spans="1:30" ht="1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4759595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53534</v>
      </c>
      <c r="AA11" s="13"/>
      <c r="AB11" s="14"/>
      <c r="AC11" s="3">
        <f t="shared" si="0"/>
        <v>4813129</v>
      </c>
      <c r="AD11" s="6"/>
    </row>
    <row r="12" spans="1:30" ht="1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5610085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241731</v>
      </c>
      <c r="AA12" s="13"/>
      <c r="AB12" s="14"/>
      <c r="AC12" s="3">
        <f t="shared" si="0"/>
        <v>5851816</v>
      </c>
      <c r="AD12" s="6"/>
    </row>
    <row r="13" spans="1:30" ht="1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ht="1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ht="1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v>186510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186510</v>
      </c>
      <c r="AD15" s="6"/>
    </row>
    <row r="16" spans="1:30" ht="1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v>469522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469522</v>
      </c>
      <c r="AD16" s="6"/>
    </row>
    <row r="17" spans="1:30" ht="1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3919266+551791+33951+18994</f>
        <v>4524002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35859+0+3743</f>
        <v>39602</v>
      </c>
      <c r="AA17" s="13"/>
      <c r="AB17" s="14"/>
      <c r="AC17" s="3">
        <f t="shared" si="0"/>
        <v>4563604</v>
      </c>
      <c r="AD17" s="6"/>
    </row>
    <row r="18" spans="1:30" ht="1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821759+207363+11210+13151-70</f>
        <v>1053413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6592+212758</f>
        <v>219350</v>
      </c>
      <c r="AA18" s="13"/>
      <c r="AB18" s="14"/>
      <c r="AC18" s="3">
        <f t="shared" si="0"/>
        <v>1272763</v>
      </c>
      <c r="AD18" s="6"/>
    </row>
    <row r="19" spans="1:30" ht="1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0" ht="1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0" ht="1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0" ht="1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v>232679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v>13932</v>
      </c>
      <c r="AA22" s="13"/>
      <c r="AB22" s="14"/>
      <c r="AC22" s="3">
        <f t="shared" si="0"/>
        <v>246611</v>
      </c>
      <c r="AD22" s="6"/>
    </row>
    <row r="23" spans="1:30" ht="1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v>4395053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v>22381</v>
      </c>
      <c r="AA23" s="13"/>
      <c r="AB23" s="14"/>
      <c r="AC23" s="3">
        <f t="shared" si="0"/>
        <v>4417434</v>
      </c>
      <c r="AD23" s="6"/>
    </row>
    <row r="24" spans="1:30" ht="1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0" ht="1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ht="1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  <c r="AE26" s="3"/>
    </row>
    <row r="27" spans="1:31" ht="1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v>2914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2914</v>
      </c>
      <c r="AD27" s="6"/>
      <c r="AE27" s="3">
        <f>AC22+AC27</f>
        <v>249525</v>
      </c>
    </row>
    <row r="28" spans="1:31" ht="1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v>161619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161619</v>
      </c>
      <c r="AD28" s="6"/>
      <c r="AE28" s="3">
        <f>AC23+AC28</f>
        <v>4579053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4828578</v>
      </c>
    </row>
    <row r="30" spans="1:3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E30" s="3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4">
      <selection activeCell="L39" sqref="L39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28" ht="1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28" ht="1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9" t="s">
        <v>50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44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11614475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314433</v>
      </c>
      <c r="AA8" s="13"/>
      <c r="AB8" s="14"/>
      <c r="AC8" s="3">
        <f>K8+Z8</f>
        <v>11928908</v>
      </c>
      <c r="AD8" s="6"/>
    </row>
    <row r="9" spans="1:30" ht="1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190266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aca="true" t="shared" si="0" ref="AC9:AC28">K9+Z9</f>
        <v>190266</v>
      </c>
      <c r="AD9" s="6"/>
    </row>
    <row r="10" spans="1:30" ht="1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555555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555555</v>
      </c>
      <c r="AD10" s="6"/>
    </row>
    <row r="11" spans="1:30" ht="1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5038165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54048</v>
      </c>
      <c r="AA11" s="13"/>
      <c r="AB11" s="14"/>
      <c r="AC11" s="3">
        <f t="shared" si="0"/>
        <v>5092213</v>
      </c>
      <c r="AD11" s="6"/>
    </row>
    <row r="12" spans="1:30" ht="1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5830489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260385</v>
      </c>
      <c r="AA12" s="13"/>
      <c r="AB12" s="14"/>
      <c r="AC12" s="3">
        <f t="shared" si="0"/>
        <v>6090874</v>
      </c>
      <c r="AD12" s="6"/>
    </row>
    <row r="13" spans="1:30" ht="1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ht="1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ht="1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v>190266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190266</v>
      </c>
      <c r="AD15" s="6"/>
    </row>
    <row r="16" spans="1:30" ht="1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v>555555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555555</v>
      </c>
      <c r="AD16" s="6"/>
    </row>
    <row r="17" spans="1:30" ht="1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4167069+567081+33916+21316</f>
        <v>4789382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36008+0+3957</f>
        <v>39965</v>
      </c>
      <c r="AA17" s="13"/>
      <c r="AB17" s="14"/>
      <c r="AC17" s="3">
        <f t="shared" si="0"/>
        <v>4829347</v>
      </c>
      <c r="AD17" s="6"/>
    </row>
    <row r="18" spans="1:30" ht="1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856254+196996+8214+14687-87</f>
        <v>1076064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6329+233608</f>
        <v>239937</v>
      </c>
      <c r="AA18" s="13"/>
      <c r="AB18" s="14"/>
      <c r="AC18" s="3">
        <f t="shared" si="0"/>
        <v>1316001</v>
      </c>
      <c r="AD18" s="6"/>
    </row>
    <row r="19" spans="1:30" ht="1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0" ht="1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0" ht="1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0" ht="1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v>245512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v>14083</v>
      </c>
      <c r="AA22" s="13"/>
      <c r="AB22" s="14"/>
      <c r="AC22" s="3">
        <f t="shared" si="0"/>
        <v>259595</v>
      </c>
      <c r="AD22" s="6"/>
    </row>
    <row r="23" spans="1:30" ht="1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v>4587513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v>20448</v>
      </c>
      <c r="AA23" s="13"/>
      <c r="AB23" s="14"/>
      <c r="AC23" s="3">
        <f t="shared" si="0"/>
        <v>4607961</v>
      </c>
      <c r="AD23" s="6"/>
    </row>
    <row r="24" spans="1:30" ht="1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0" ht="1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ht="1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  <c r="AE26" s="3"/>
    </row>
    <row r="27" spans="1:31" ht="1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v>3271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3271</v>
      </c>
      <c r="AD27" s="6"/>
      <c r="AE27" s="3">
        <f>AC22+AC27</f>
        <v>262866</v>
      </c>
    </row>
    <row r="28" spans="1:31" ht="1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v>166912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166912</v>
      </c>
      <c r="AD28" s="6"/>
      <c r="AE28" s="3">
        <f>AC23+AC28</f>
        <v>4774873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5037739</v>
      </c>
    </row>
    <row r="30" spans="1:3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E30" s="3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E5">
      <selection activeCell="AE27" sqref="AE27:AE29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28" ht="1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28" ht="1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9" t="s">
        <v>42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43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10022371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225722</v>
      </c>
      <c r="AA8" s="13"/>
      <c r="AB8" s="14"/>
      <c r="AC8" s="3">
        <f>K8+Z8</f>
        <v>10248093</v>
      </c>
      <c r="AD8" s="6"/>
    </row>
    <row r="9" spans="1:30" ht="1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131012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aca="true" t="shared" si="0" ref="AC9:AC28">K9+Z9</f>
        <v>131012</v>
      </c>
      <c r="AD9" s="6"/>
    </row>
    <row r="10" spans="1:30" ht="1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493944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493944</v>
      </c>
      <c r="AD10" s="6"/>
    </row>
    <row r="11" spans="1:30" ht="1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4221225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44728</v>
      </c>
      <c r="AA11" s="13"/>
      <c r="AB11" s="14"/>
      <c r="AC11" s="3">
        <f t="shared" si="0"/>
        <v>4265953</v>
      </c>
      <c r="AD11" s="6"/>
    </row>
    <row r="12" spans="1:30" ht="1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5176190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180994</v>
      </c>
      <c r="AA12" s="13"/>
      <c r="AB12" s="14"/>
      <c r="AC12" s="3">
        <f t="shared" si="0"/>
        <v>5357184</v>
      </c>
      <c r="AD12" s="6"/>
    </row>
    <row r="13" spans="1:30" ht="1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ht="1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ht="1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v>131012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131012</v>
      </c>
      <c r="AD15" s="6"/>
    </row>
    <row r="16" spans="1:30" ht="1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v>493944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493944</v>
      </c>
      <c r="AD16" s="6"/>
    </row>
    <row r="17" spans="1:30" ht="1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3495005+470807+24210+21780</f>
        <v>4011802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30605+0+4340</f>
        <v>34945</v>
      </c>
      <c r="AA17" s="13"/>
      <c r="AB17" s="14"/>
      <c r="AC17" s="3">
        <f t="shared" si="0"/>
        <v>4046747</v>
      </c>
      <c r="AD17" s="6"/>
    </row>
    <row r="18" spans="1:30" ht="1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690178+179616+7988+14879-75</f>
        <v>892586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8503+150075</f>
        <v>158578</v>
      </c>
      <c r="AA18" s="13"/>
      <c r="AB18" s="14"/>
      <c r="AC18" s="3">
        <f t="shared" si="0"/>
        <v>1051164</v>
      </c>
      <c r="AD18" s="6"/>
    </row>
    <row r="19" spans="1:30" ht="1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0" ht="1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0" ht="1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0" ht="1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v>197783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v>9783</v>
      </c>
      <c r="AA22" s="13"/>
      <c r="AB22" s="14"/>
      <c r="AC22" s="3">
        <f t="shared" si="0"/>
        <v>207566</v>
      </c>
      <c r="AD22" s="6"/>
    </row>
    <row r="23" spans="1:30" ht="1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v>4135416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v>22416</v>
      </c>
      <c r="AA23" s="13"/>
      <c r="AB23" s="14"/>
      <c r="AC23" s="3">
        <f t="shared" si="0"/>
        <v>4157832</v>
      </c>
      <c r="AD23" s="6"/>
    </row>
    <row r="24" spans="1:30" ht="1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0" ht="1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1" ht="1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  <c r="AE26" s="3"/>
    </row>
    <row r="27" spans="1:31" ht="1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v>11640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11640</v>
      </c>
      <c r="AD27" s="6"/>
      <c r="AE27" s="3">
        <f>AC22+AC27</f>
        <v>219206</v>
      </c>
    </row>
    <row r="28" spans="1:31" ht="1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v>148188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148188</v>
      </c>
      <c r="AD28" s="6"/>
      <c r="AE28" s="3">
        <f>AC23+AC28</f>
        <v>4306020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4525226</v>
      </c>
    </row>
    <row r="30" spans="1:31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E30" s="3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1">
      <selection activeCell="AE19" sqref="AE19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28" ht="1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28" ht="1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9" t="s">
        <v>40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41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9163148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133683</v>
      </c>
      <c r="AA8" s="13"/>
      <c r="AB8" s="14"/>
      <c r="AC8" s="3">
        <f>K8+Z8</f>
        <v>9296831</v>
      </c>
      <c r="AD8" s="6"/>
    </row>
    <row r="9" spans="1:30" ht="1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110368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aca="true" t="shared" si="0" ref="AC9:AC28">K9+Z9</f>
        <v>110368</v>
      </c>
      <c r="AD9" s="6"/>
    </row>
    <row r="10" spans="1:30" ht="1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444489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444489</v>
      </c>
      <c r="AD10" s="6"/>
    </row>
    <row r="11" spans="1:30" ht="1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3658665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41910</v>
      </c>
      <c r="AA11" s="13"/>
      <c r="AB11" s="14"/>
      <c r="AC11" s="3">
        <f t="shared" si="0"/>
        <v>3700575</v>
      </c>
      <c r="AD11" s="6"/>
    </row>
    <row r="12" spans="1:30" ht="1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4949626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91773</v>
      </c>
      <c r="AA12" s="13"/>
      <c r="AB12" s="14"/>
      <c r="AC12" s="3">
        <f t="shared" si="0"/>
        <v>5041399</v>
      </c>
      <c r="AD12" s="6"/>
    </row>
    <row r="13" spans="1:30" ht="1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ht="1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ht="1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v>110368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110368</v>
      </c>
      <c r="AD15" s="6"/>
    </row>
    <row r="16" spans="1:30" ht="1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v>444489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444489</v>
      </c>
      <c r="AD16" s="6"/>
    </row>
    <row r="17" spans="1:30" ht="1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3000247+411839+23139+25146</f>
        <v>3460371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28745+0+4640</f>
        <v>33385</v>
      </c>
      <c r="AA17" s="13"/>
      <c r="AB17" s="14"/>
      <c r="AC17" s="3">
        <f t="shared" si="0"/>
        <v>3493756</v>
      </c>
      <c r="AD17" s="6"/>
    </row>
    <row r="18" spans="1:30" ht="1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795504+137785+5297+17162-49</f>
        <v>955699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4499+66331</f>
        <v>70830</v>
      </c>
      <c r="AA18" s="13"/>
      <c r="AB18" s="14"/>
      <c r="AC18" s="3">
        <f t="shared" si="0"/>
        <v>1026529</v>
      </c>
      <c r="AD18" s="6"/>
    </row>
    <row r="19" spans="1:30" ht="1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0" ht="1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0" ht="1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0" ht="1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v>169686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v>8525</v>
      </c>
      <c r="AA22" s="13"/>
      <c r="AB22" s="14"/>
      <c r="AC22" s="3">
        <f t="shared" si="0"/>
        <v>178211</v>
      </c>
      <c r="AD22" s="6"/>
    </row>
    <row r="23" spans="1:30" ht="1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v>3849402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v>20943</v>
      </c>
      <c r="AA23" s="13"/>
      <c r="AB23" s="14"/>
      <c r="AC23" s="3">
        <f t="shared" si="0"/>
        <v>3870345</v>
      </c>
      <c r="AD23" s="6"/>
    </row>
    <row r="24" spans="1:30" ht="1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0" ht="1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0" ht="1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ht="1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v>28608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28608</v>
      </c>
      <c r="AD27" s="6"/>
      <c r="AE27" s="3">
        <f>AC22+AC27</f>
        <v>206819</v>
      </c>
    </row>
    <row r="28" spans="1:31" ht="1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v>144525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144525</v>
      </c>
      <c r="AD28" s="6"/>
      <c r="AE28" s="3">
        <f>AC23+AC28</f>
        <v>4014870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4221689</v>
      </c>
    </row>
    <row r="30" spans="1:2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1">
      <selection activeCell="A8" sqref="A8:AB28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28" ht="1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28" ht="1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9" t="s">
        <v>38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39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9029793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130715</v>
      </c>
      <c r="AA8" s="13"/>
      <c r="AB8" s="14"/>
      <c r="AC8" s="3">
        <f>K8+Z8</f>
        <v>9160508</v>
      </c>
      <c r="AD8" s="6"/>
    </row>
    <row r="9" spans="1:30" ht="1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89414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aca="true" t="shared" si="0" ref="AC9:AC28">K9+Z9</f>
        <v>89414</v>
      </c>
      <c r="AD9" s="6"/>
    </row>
    <row r="10" spans="1:30" ht="1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397709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397709</v>
      </c>
      <c r="AD10" s="6"/>
    </row>
    <row r="11" spans="1:30" ht="1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3673087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39736</v>
      </c>
      <c r="AA11" s="13"/>
      <c r="AB11" s="14"/>
      <c r="AC11" s="3">
        <f t="shared" si="0"/>
        <v>3712823</v>
      </c>
      <c r="AD11" s="6"/>
    </row>
    <row r="12" spans="1:30" ht="1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4869583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90979</v>
      </c>
      <c r="AA12" s="13"/>
      <c r="AB12" s="14"/>
      <c r="AC12" s="3">
        <f t="shared" si="0"/>
        <v>4960562</v>
      </c>
      <c r="AD12" s="6"/>
    </row>
    <row r="13" spans="1:30" ht="1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ht="1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ht="1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v>89414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89414</v>
      </c>
      <c r="AD15" s="6"/>
    </row>
    <row r="16" spans="1:30" ht="1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v>397709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397709</v>
      </c>
      <c r="AD16" s="6"/>
    </row>
    <row r="17" spans="1:30" ht="1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3096361+352609+24647+23350</f>
        <v>3496967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29060+0+3188</f>
        <v>32248</v>
      </c>
      <c r="AA17" s="13"/>
      <c r="AB17" s="14"/>
      <c r="AC17" s="3">
        <f t="shared" si="0"/>
        <v>3529215</v>
      </c>
      <c r="AD17" s="6"/>
    </row>
    <row r="18" spans="1:30" ht="1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757682+120670+6030+15948-36000-41</f>
        <v>864289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3358+66668</f>
        <v>70026</v>
      </c>
      <c r="AA18" s="13"/>
      <c r="AB18" s="14"/>
      <c r="AC18" s="3">
        <f t="shared" si="0"/>
        <v>934315</v>
      </c>
      <c r="AD18" s="6"/>
    </row>
    <row r="19" spans="1:30" ht="1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0" ht="1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0" ht="1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0" ht="1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v>151854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v>7488</v>
      </c>
      <c r="AA22" s="13"/>
      <c r="AB22" s="14"/>
      <c r="AC22" s="3">
        <f t="shared" si="0"/>
        <v>159342</v>
      </c>
      <c r="AD22" s="6"/>
    </row>
    <row r="23" spans="1:30" ht="1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v>3873484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v>20953</v>
      </c>
      <c r="AA23" s="13"/>
      <c r="AB23" s="14"/>
      <c r="AC23" s="3">
        <f t="shared" si="0"/>
        <v>3894437</v>
      </c>
      <c r="AD23" s="6"/>
    </row>
    <row r="24" spans="1:30" ht="1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0" ht="1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0" ht="1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ht="1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v>24266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24266</v>
      </c>
      <c r="AD27" s="6"/>
      <c r="AE27" s="3">
        <f>AC22+AC27</f>
        <v>183608</v>
      </c>
    </row>
    <row r="28" spans="1:31" ht="1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v>131810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131810</v>
      </c>
      <c r="AD28" s="6"/>
      <c r="AE28" s="3">
        <f>AC23+AC28</f>
        <v>4026247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4209855</v>
      </c>
    </row>
    <row r="30" spans="1:2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1">
      <selection activeCell="S32" sqref="S32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28" ht="1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28" ht="1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9" t="s">
        <v>36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37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9500012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134019</v>
      </c>
      <c r="AA8" s="13"/>
      <c r="AB8" s="14"/>
      <c r="AC8" s="3">
        <f>K8+Z8</f>
        <v>9634031</v>
      </c>
      <c r="AD8" s="6"/>
    </row>
    <row r="9" spans="1:30" ht="1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100669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aca="true" t="shared" si="0" ref="AC9:AC28">K9+Z9</f>
        <v>100669</v>
      </c>
      <c r="AD9" s="6"/>
    </row>
    <row r="10" spans="1:30" ht="1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485543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485543</v>
      </c>
      <c r="AD10" s="6"/>
    </row>
    <row r="11" spans="1:30" ht="1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3829913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45581</v>
      </c>
      <c r="AA11" s="13"/>
      <c r="AB11" s="14"/>
      <c r="AC11" s="3">
        <f t="shared" si="0"/>
        <v>3875494</v>
      </c>
      <c r="AD11" s="6"/>
    </row>
    <row r="12" spans="1:30" ht="1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5083887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88438</v>
      </c>
      <c r="AA12" s="13"/>
      <c r="AB12" s="14"/>
      <c r="AC12" s="3">
        <f t="shared" si="0"/>
        <v>5172325</v>
      </c>
      <c r="AD12" s="6"/>
    </row>
    <row r="13" spans="1:30" ht="1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ht="1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ht="1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v>100669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100669</v>
      </c>
      <c r="AD15" s="6"/>
    </row>
    <row r="16" spans="1:30" ht="1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v>485543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485543</v>
      </c>
      <c r="AD16" s="6"/>
    </row>
    <row r="17" spans="1:30" ht="1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3276477+330105+29983+24561</f>
        <v>3661126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35598+0+3918</f>
        <v>39516</v>
      </c>
      <c r="AA17" s="13"/>
      <c r="AB17" s="14"/>
      <c r="AC17" s="3">
        <f t="shared" si="0"/>
        <v>3700642</v>
      </c>
      <c r="AD17" s="6"/>
    </row>
    <row r="18" spans="1:30" ht="1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871956+112986+7686+16836-34</f>
        <v>1009430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3281+64241</f>
        <v>67522</v>
      </c>
      <c r="AA18" s="13"/>
      <c r="AB18" s="14"/>
      <c r="AC18" s="3">
        <f t="shared" si="0"/>
        <v>1076952</v>
      </c>
      <c r="AD18" s="6"/>
    </row>
    <row r="19" spans="1:30" ht="1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0" ht="1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0" ht="1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0" ht="1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v>140843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v>6065</v>
      </c>
      <c r="AA22" s="13"/>
      <c r="AB22" s="14"/>
      <c r="AC22" s="3">
        <f t="shared" si="0"/>
        <v>146908</v>
      </c>
      <c r="AD22" s="6"/>
    </row>
    <row r="23" spans="1:30" ht="1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v>3933749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v>20916</v>
      </c>
      <c r="AA23" s="13"/>
      <c r="AB23" s="14"/>
      <c r="AC23" s="3">
        <f t="shared" si="0"/>
        <v>3954665</v>
      </c>
      <c r="AD23" s="6"/>
    </row>
    <row r="24" spans="1:30" ht="1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0" ht="1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0" ht="1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ht="1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v>27944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27944</v>
      </c>
      <c r="AD27" s="6"/>
      <c r="AE27" s="3">
        <f>AC22+AC27</f>
        <v>174852</v>
      </c>
    </row>
    <row r="28" spans="1:31" ht="1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v>140708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140708</v>
      </c>
      <c r="AD28" s="6"/>
      <c r="AE28" s="3">
        <f>AC23+AC28</f>
        <v>4095373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4270225</v>
      </c>
    </row>
    <row r="30" spans="1:2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A27:J27"/>
    <mergeCell ref="K27:M27"/>
    <mergeCell ref="P27:Y27"/>
    <mergeCell ref="Z27:AB27"/>
    <mergeCell ref="A28:J28"/>
    <mergeCell ref="K28:M28"/>
    <mergeCell ref="P28:Y28"/>
    <mergeCell ref="Z28:AB28"/>
    <mergeCell ref="A25:J25"/>
    <mergeCell ref="K25:M25"/>
    <mergeCell ref="P25:Y25"/>
    <mergeCell ref="Z25:AB25"/>
    <mergeCell ref="A26:J26"/>
    <mergeCell ref="K26:M26"/>
    <mergeCell ref="P26:Y26"/>
    <mergeCell ref="Z26:AB26"/>
    <mergeCell ref="A23:J23"/>
    <mergeCell ref="K23:M23"/>
    <mergeCell ref="P23:Y23"/>
    <mergeCell ref="Z23:AB23"/>
    <mergeCell ref="A24:J24"/>
    <mergeCell ref="K24:M24"/>
    <mergeCell ref="P24:Y24"/>
    <mergeCell ref="Z24:AB24"/>
    <mergeCell ref="A21:J21"/>
    <mergeCell ref="K21:M21"/>
    <mergeCell ref="P21:Y21"/>
    <mergeCell ref="Z21:AB21"/>
    <mergeCell ref="A22:J22"/>
    <mergeCell ref="K22:M22"/>
    <mergeCell ref="P22:Y22"/>
    <mergeCell ref="Z22:AB22"/>
    <mergeCell ref="A19:J19"/>
    <mergeCell ref="K19:M19"/>
    <mergeCell ref="P19:Y19"/>
    <mergeCell ref="Z19:AB19"/>
    <mergeCell ref="A20:J20"/>
    <mergeCell ref="K20:M20"/>
    <mergeCell ref="P20:Y20"/>
    <mergeCell ref="Z20:AB20"/>
    <mergeCell ref="A17:J17"/>
    <mergeCell ref="K17:M17"/>
    <mergeCell ref="P17:Y17"/>
    <mergeCell ref="Z17:AB17"/>
    <mergeCell ref="A18:J18"/>
    <mergeCell ref="K18:M18"/>
    <mergeCell ref="P18:Y18"/>
    <mergeCell ref="Z18:AB18"/>
    <mergeCell ref="A15:J15"/>
    <mergeCell ref="K15:M15"/>
    <mergeCell ref="P15:Y15"/>
    <mergeCell ref="Z15:AB15"/>
    <mergeCell ref="A16:J16"/>
    <mergeCell ref="K16:M16"/>
    <mergeCell ref="P16:Y16"/>
    <mergeCell ref="Z16:AB16"/>
    <mergeCell ref="A13:M13"/>
    <mergeCell ref="P13:AB13"/>
    <mergeCell ref="A14:J14"/>
    <mergeCell ref="K14:M14"/>
    <mergeCell ref="P14:Y14"/>
    <mergeCell ref="Z14:AB14"/>
    <mergeCell ref="A11:J11"/>
    <mergeCell ref="K11:M11"/>
    <mergeCell ref="P11:Y11"/>
    <mergeCell ref="Z11:AB11"/>
    <mergeCell ref="A12:J12"/>
    <mergeCell ref="K12:M12"/>
    <mergeCell ref="P12:Y12"/>
    <mergeCell ref="Z12:AB12"/>
    <mergeCell ref="A9:J9"/>
    <mergeCell ref="K9:M9"/>
    <mergeCell ref="P9:Y9"/>
    <mergeCell ref="Z9:AB9"/>
    <mergeCell ref="A10:J10"/>
    <mergeCell ref="K10:M10"/>
    <mergeCell ref="P10:Y10"/>
    <mergeCell ref="Z10:AB10"/>
    <mergeCell ref="B2:L4"/>
    <mergeCell ref="Q2:AA4"/>
    <mergeCell ref="E6:K6"/>
    <mergeCell ref="T6:Z6"/>
    <mergeCell ref="A8:J8"/>
    <mergeCell ref="K8:M8"/>
    <mergeCell ref="P8:Y8"/>
    <mergeCell ref="Z8:A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 topLeftCell="A1">
      <selection activeCell="K18" sqref="K18:M18"/>
    </sheetView>
  </sheetViews>
  <sheetFormatPr defaultColWidth="9.140625" defaultRowHeight="15"/>
  <cols>
    <col min="2" max="2" width="8.7109375" style="0" customWidth="1"/>
    <col min="3" max="3" width="7.57421875" style="0" customWidth="1"/>
    <col min="4" max="4" width="7.140625" style="0" customWidth="1"/>
    <col min="5" max="5" width="5.8515625" style="0" customWidth="1"/>
    <col min="7" max="7" width="8.57421875" style="0" customWidth="1"/>
    <col min="8" max="8" width="9.140625" style="0" hidden="1" customWidth="1"/>
    <col min="9" max="9" width="3.8515625" style="0" hidden="1" customWidth="1"/>
    <col min="10" max="10" width="9.140625" style="0" hidden="1" customWidth="1"/>
    <col min="23" max="23" width="1.1484375" style="0" customWidth="1"/>
    <col min="24" max="25" width="9.140625" style="0" hidden="1" customWidth="1"/>
  </cols>
  <sheetData>
    <row r="1" spans="1:2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5" customHeight="1">
      <c r="A2" s="5"/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5"/>
      <c r="N2" s="5"/>
      <c r="O2" s="5"/>
      <c r="P2" s="5"/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5"/>
    </row>
    <row r="3" spans="1:28" ht="15">
      <c r="A3" s="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N3" s="5"/>
      <c r="O3" s="5"/>
      <c r="P3" s="5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5"/>
    </row>
    <row r="4" spans="1:28" ht="15">
      <c r="A4" s="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5"/>
      <c r="N4" s="5"/>
      <c r="O4" s="5"/>
      <c r="P4" s="5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5"/>
    </row>
    <row r="5" spans="1:30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3"/>
      <c r="AD5" s="6"/>
    </row>
    <row r="6" spans="1:30" ht="15">
      <c r="A6" s="5"/>
      <c r="B6" s="5"/>
      <c r="C6" s="5"/>
      <c r="D6" s="5"/>
      <c r="E6" s="19" t="s">
        <v>34</v>
      </c>
      <c r="F6" s="19"/>
      <c r="G6" s="19"/>
      <c r="H6" s="19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19" t="s">
        <v>35</v>
      </c>
      <c r="U6" s="19"/>
      <c r="V6" s="19"/>
      <c r="W6" s="19"/>
      <c r="X6" s="19"/>
      <c r="Y6" s="19"/>
      <c r="Z6" s="19"/>
      <c r="AA6" s="5"/>
      <c r="AB6" s="5"/>
      <c r="AC6" s="3"/>
      <c r="AD6" s="6"/>
    </row>
    <row r="7" spans="1:30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 t="s">
        <v>25</v>
      </c>
      <c r="AC7" s="3"/>
      <c r="AD7" s="6"/>
    </row>
    <row r="8" spans="1:30" ht="15">
      <c r="A8" s="15" t="s">
        <v>18</v>
      </c>
      <c r="B8" s="16"/>
      <c r="C8" s="16"/>
      <c r="D8" s="16"/>
      <c r="E8" s="16"/>
      <c r="F8" s="16"/>
      <c r="G8" s="16"/>
      <c r="H8" s="16"/>
      <c r="I8" s="16"/>
      <c r="J8" s="17"/>
      <c r="K8" s="12">
        <f>K10+K11+K12+K9</f>
        <v>9733666</v>
      </c>
      <c r="L8" s="13"/>
      <c r="M8" s="14"/>
      <c r="N8" s="5"/>
      <c r="O8" s="5"/>
      <c r="P8" s="15" t="s">
        <v>18</v>
      </c>
      <c r="Q8" s="16"/>
      <c r="R8" s="16"/>
      <c r="S8" s="16"/>
      <c r="T8" s="16"/>
      <c r="U8" s="16"/>
      <c r="V8" s="16"/>
      <c r="W8" s="16"/>
      <c r="X8" s="16"/>
      <c r="Y8" s="17"/>
      <c r="Z8" s="12">
        <f>Z10+Z11+Z12+Z9</f>
        <v>139748</v>
      </c>
      <c r="AA8" s="13"/>
      <c r="AB8" s="14"/>
      <c r="AC8" s="3">
        <f>K8+Z8</f>
        <v>9873414</v>
      </c>
      <c r="AD8" s="6"/>
    </row>
    <row r="9" spans="1:30" ht="15">
      <c r="A9" s="12" t="s">
        <v>19</v>
      </c>
      <c r="B9" s="13"/>
      <c r="C9" s="13"/>
      <c r="D9" s="13"/>
      <c r="E9" s="13"/>
      <c r="F9" s="13"/>
      <c r="G9" s="13"/>
      <c r="H9" s="13"/>
      <c r="I9" s="13"/>
      <c r="J9" s="14"/>
      <c r="K9" s="12">
        <f>K15</f>
        <v>121123</v>
      </c>
      <c r="L9" s="13"/>
      <c r="M9" s="14"/>
      <c r="N9" s="5"/>
      <c r="O9" s="5"/>
      <c r="P9" s="12" t="s">
        <v>19</v>
      </c>
      <c r="Q9" s="13"/>
      <c r="R9" s="13"/>
      <c r="S9" s="13"/>
      <c r="T9" s="13"/>
      <c r="U9" s="13"/>
      <c r="V9" s="13"/>
      <c r="W9" s="13"/>
      <c r="X9" s="13"/>
      <c r="Y9" s="14"/>
      <c r="Z9" s="12"/>
      <c r="AA9" s="13"/>
      <c r="AB9" s="14"/>
      <c r="AC9" s="3">
        <f aca="true" t="shared" si="0" ref="AC9:AC28">K9+Z9</f>
        <v>121123</v>
      </c>
      <c r="AD9" s="6"/>
    </row>
    <row r="10" spans="1:30" ht="15">
      <c r="A10" s="12" t="s">
        <v>20</v>
      </c>
      <c r="B10" s="13"/>
      <c r="C10" s="13"/>
      <c r="D10" s="13"/>
      <c r="E10" s="13"/>
      <c r="F10" s="13"/>
      <c r="G10" s="13"/>
      <c r="H10" s="13"/>
      <c r="I10" s="13"/>
      <c r="J10" s="14"/>
      <c r="K10" s="12">
        <f>K16</f>
        <v>482799</v>
      </c>
      <c r="L10" s="13"/>
      <c r="M10" s="14"/>
      <c r="N10" s="5"/>
      <c r="O10" s="5"/>
      <c r="P10" s="12" t="s">
        <v>20</v>
      </c>
      <c r="Q10" s="13"/>
      <c r="R10" s="13"/>
      <c r="S10" s="13"/>
      <c r="T10" s="13"/>
      <c r="U10" s="13"/>
      <c r="V10" s="13"/>
      <c r="W10" s="13"/>
      <c r="X10" s="13"/>
      <c r="Y10" s="14"/>
      <c r="Z10" s="12"/>
      <c r="AA10" s="13"/>
      <c r="AB10" s="14"/>
      <c r="AC10" s="3">
        <f t="shared" si="0"/>
        <v>482799</v>
      </c>
      <c r="AD10" s="6"/>
    </row>
    <row r="11" spans="1:30" ht="15">
      <c r="A11" s="12" t="s">
        <v>21</v>
      </c>
      <c r="B11" s="13"/>
      <c r="C11" s="13"/>
      <c r="D11" s="13"/>
      <c r="E11" s="13"/>
      <c r="F11" s="13"/>
      <c r="G11" s="13"/>
      <c r="H11" s="13"/>
      <c r="I11" s="13"/>
      <c r="J11" s="14"/>
      <c r="K11" s="12">
        <f>K17+K22+K27</f>
        <v>3920896</v>
      </c>
      <c r="L11" s="13"/>
      <c r="M11" s="14"/>
      <c r="N11" s="5"/>
      <c r="O11" s="5"/>
      <c r="P11" s="12" t="s">
        <v>21</v>
      </c>
      <c r="Q11" s="13"/>
      <c r="R11" s="13"/>
      <c r="S11" s="13"/>
      <c r="T11" s="13"/>
      <c r="U11" s="13"/>
      <c r="V11" s="13"/>
      <c r="W11" s="13"/>
      <c r="X11" s="13"/>
      <c r="Y11" s="14"/>
      <c r="Z11" s="12">
        <f>Z17+Z22+Z27</f>
        <v>46595</v>
      </c>
      <c r="AA11" s="13"/>
      <c r="AB11" s="14"/>
      <c r="AC11" s="3">
        <f t="shared" si="0"/>
        <v>3967491</v>
      </c>
      <c r="AD11" s="6"/>
    </row>
    <row r="12" spans="1:30" ht="15">
      <c r="A12" s="12" t="s">
        <v>22</v>
      </c>
      <c r="B12" s="13"/>
      <c r="C12" s="13"/>
      <c r="D12" s="13"/>
      <c r="E12" s="13"/>
      <c r="F12" s="13"/>
      <c r="G12" s="13"/>
      <c r="H12" s="13"/>
      <c r="I12" s="13"/>
      <c r="J12" s="14"/>
      <c r="K12" s="12">
        <f>K18+K23+K28</f>
        <v>5208848</v>
      </c>
      <c r="L12" s="13"/>
      <c r="M12" s="14"/>
      <c r="N12" s="5"/>
      <c r="O12" s="5"/>
      <c r="P12" s="12" t="s">
        <v>29</v>
      </c>
      <c r="Q12" s="13"/>
      <c r="R12" s="13"/>
      <c r="S12" s="13"/>
      <c r="T12" s="13"/>
      <c r="U12" s="13"/>
      <c r="V12" s="13"/>
      <c r="W12" s="13"/>
      <c r="X12" s="13"/>
      <c r="Y12" s="14"/>
      <c r="Z12" s="12">
        <f>Z18+Z23+Z28</f>
        <v>93153</v>
      </c>
      <c r="AA12" s="13"/>
      <c r="AB12" s="14"/>
      <c r="AC12" s="3">
        <f t="shared" si="0"/>
        <v>5302001</v>
      </c>
      <c r="AD12" s="6"/>
    </row>
    <row r="13" spans="1:30" ht="15">
      <c r="A13" s="15" t="s">
        <v>26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5"/>
      <c r="O13" s="5"/>
      <c r="P13" s="15" t="s">
        <v>28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3">
        <f t="shared" si="0"/>
        <v>0</v>
      </c>
      <c r="AD13" s="6"/>
    </row>
    <row r="14" spans="1:30" ht="15">
      <c r="A14" s="15"/>
      <c r="B14" s="16"/>
      <c r="C14" s="16"/>
      <c r="D14" s="16"/>
      <c r="E14" s="16"/>
      <c r="F14" s="16"/>
      <c r="G14" s="16"/>
      <c r="H14" s="16"/>
      <c r="I14" s="16"/>
      <c r="J14" s="17"/>
      <c r="K14" s="12"/>
      <c r="L14" s="13"/>
      <c r="M14" s="14"/>
      <c r="N14" s="5"/>
      <c r="O14" s="5"/>
      <c r="P14" s="15"/>
      <c r="Q14" s="16"/>
      <c r="R14" s="16"/>
      <c r="S14" s="16"/>
      <c r="T14" s="16"/>
      <c r="U14" s="16"/>
      <c r="V14" s="16"/>
      <c r="W14" s="16"/>
      <c r="X14" s="16"/>
      <c r="Y14" s="17"/>
      <c r="Z14" s="12"/>
      <c r="AA14" s="13"/>
      <c r="AB14" s="14"/>
      <c r="AC14" s="3">
        <f t="shared" si="0"/>
        <v>0</v>
      </c>
      <c r="AD14" s="6"/>
    </row>
    <row r="15" spans="1:30" ht="15">
      <c r="A15" s="12" t="s">
        <v>19</v>
      </c>
      <c r="B15" s="13"/>
      <c r="C15" s="13"/>
      <c r="D15" s="13"/>
      <c r="E15" s="13"/>
      <c r="F15" s="13"/>
      <c r="G15" s="13"/>
      <c r="H15" s="13"/>
      <c r="I15" s="13"/>
      <c r="J15" s="14"/>
      <c r="K15" s="12">
        <v>121123</v>
      </c>
      <c r="L15" s="13"/>
      <c r="M15" s="14"/>
      <c r="N15" s="5"/>
      <c r="O15" s="5"/>
      <c r="P15" s="12" t="s">
        <v>19</v>
      </c>
      <c r="Q15" s="13"/>
      <c r="R15" s="13"/>
      <c r="S15" s="13"/>
      <c r="T15" s="13"/>
      <c r="U15" s="13"/>
      <c r="V15" s="13"/>
      <c r="W15" s="13"/>
      <c r="X15" s="13"/>
      <c r="Y15" s="14"/>
      <c r="Z15" s="12"/>
      <c r="AA15" s="13"/>
      <c r="AB15" s="14"/>
      <c r="AC15" s="3">
        <f t="shared" si="0"/>
        <v>121123</v>
      </c>
      <c r="AD15" s="6"/>
    </row>
    <row r="16" spans="1:30" ht="15">
      <c r="A16" s="12" t="s">
        <v>20</v>
      </c>
      <c r="B16" s="13"/>
      <c r="C16" s="13"/>
      <c r="D16" s="13"/>
      <c r="E16" s="13"/>
      <c r="F16" s="13"/>
      <c r="G16" s="13"/>
      <c r="H16" s="13"/>
      <c r="I16" s="13"/>
      <c r="J16" s="14"/>
      <c r="K16" s="12">
        <v>482799</v>
      </c>
      <c r="L16" s="13"/>
      <c r="M16" s="14"/>
      <c r="N16" s="5"/>
      <c r="O16" s="5"/>
      <c r="P16" s="12" t="s">
        <v>20</v>
      </c>
      <c r="Q16" s="13"/>
      <c r="R16" s="13"/>
      <c r="S16" s="13"/>
      <c r="T16" s="13"/>
      <c r="U16" s="13"/>
      <c r="V16" s="13"/>
      <c r="W16" s="13"/>
      <c r="X16" s="13"/>
      <c r="Y16" s="14"/>
      <c r="Z16" s="12"/>
      <c r="AA16" s="13"/>
      <c r="AB16" s="14"/>
      <c r="AC16" s="3">
        <f t="shared" si="0"/>
        <v>482799</v>
      </c>
      <c r="AD16" s="6"/>
    </row>
    <row r="17" spans="1:30" ht="15">
      <c r="A17" s="12" t="s">
        <v>21</v>
      </c>
      <c r="B17" s="13"/>
      <c r="C17" s="13"/>
      <c r="D17" s="13"/>
      <c r="E17" s="13"/>
      <c r="F17" s="13"/>
      <c r="G17" s="13"/>
      <c r="H17" s="13"/>
      <c r="I17" s="13"/>
      <c r="J17" s="14"/>
      <c r="K17" s="12">
        <f>3326458+355626+55433+23980</f>
        <v>3761497</v>
      </c>
      <c r="L17" s="13"/>
      <c r="M17" s="14"/>
      <c r="N17" s="5"/>
      <c r="O17" s="5"/>
      <c r="P17" s="12" t="s">
        <v>21</v>
      </c>
      <c r="Q17" s="13"/>
      <c r="R17" s="13"/>
      <c r="S17" s="13"/>
      <c r="T17" s="13"/>
      <c r="U17" s="13"/>
      <c r="V17" s="13"/>
      <c r="W17" s="13"/>
      <c r="X17" s="13"/>
      <c r="Y17" s="14"/>
      <c r="Z17" s="12">
        <f>33829+0+2780</f>
        <v>36609</v>
      </c>
      <c r="AA17" s="13"/>
      <c r="AB17" s="14"/>
      <c r="AC17" s="3">
        <f t="shared" si="0"/>
        <v>3798106</v>
      </c>
      <c r="AD17" s="6"/>
    </row>
    <row r="18" spans="1:30" ht="15">
      <c r="A18" s="12" t="s">
        <v>22</v>
      </c>
      <c r="B18" s="13"/>
      <c r="C18" s="13"/>
      <c r="D18" s="13"/>
      <c r="E18" s="13"/>
      <c r="F18" s="13"/>
      <c r="G18" s="13"/>
      <c r="H18" s="13"/>
      <c r="I18" s="13"/>
      <c r="J18" s="14"/>
      <c r="K18" s="12">
        <f>866799+108291+7361+16222-56+310568</f>
        <v>1309185</v>
      </c>
      <c r="L18" s="13"/>
      <c r="M18" s="14"/>
      <c r="N18" s="5"/>
      <c r="O18" s="5"/>
      <c r="P18" s="12" t="s">
        <v>29</v>
      </c>
      <c r="Q18" s="13"/>
      <c r="R18" s="13"/>
      <c r="S18" s="13"/>
      <c r="T18" s="13"/>
      <c r="U18" s="13"/>
      <c r="V18" s="13"/>
      <c r="W18" s="13"/>
      <c r="X18" s="13"/>
      <c r="Y18" s="14"/>
      <c r="Z18" s="12">
        <f>3210+71883</f>
        <v>75093</v>
      </c>
      <c r="AA18" s="13"/>
      <c r="AB18" s="14"/>
      <c r="AC18" s="3">
        <f t="shared" si="0"/>
        <v>1384278</v>
      </c>
      <c r="AD18" s="6"/>
    </row>
    <row r="19" spans="1:30" ht="15">
      <c r="A19" s="15" t="s">
        <v>23</v>
      </c>
      <c r="B19" s="16"/>
      <c r="C19" s="16"/>
      <c r="D19" s="16"/>
      <c r="E19" s="16"/>
      <c r="F19" s="16"/>
      <c r="G19" s="16"/>
      <c r="H19" s="16"/>
      <c r="I19" s="16"/>
      <c r="J19" s="17"/>
      <c r="K19" s="12"/>
      <c r="L19" s="13"/>
      <c r="M19" s="14"/>
      <c r="N19" s="5"/>
      <c r="O19" s="5"/>
      <c r="P19" s="15" t="s">
        <v>23</v>
      </c>
      <c r="Q19" s="16"/>
      <c r="R19" s="16"/>
      <c r="S19" s="16"/>
      <c r="T19" s="16"/>
      <c r="U19" s="16"/>
      <c r="V19" s="16"/>
      <c r="W19" s="16"/>
      <c r="X19" s="16"/>
      <c r="Y19" s="17"/>
      <c r="Z19" s="12"/>
      <c r="AA19" s="13"/>
      <c r="AB19" s="14"/>
      <c r="AC19" s="3">
        <f t="shared" si="0"/>
        <v>0</v>
      </c>
      <c r="AD19" s="6"/>
    </row>
    <row r="20" spans="1:30" ht="15">
      <c r="A20" s="12" t="s">
        <v>19</v>
      </c>
      <c r="B20" s="13"/>
      <c r="C20" s="13"/>
      <c r="D20" s="13"/>
      <c r="E20" s="13"/>
      <c r="F20" s="13"/>
      <c r="G20" s="13"/>
      <c r="H20" s="13"/>
      <c r="I20" s="13"/>
      <c r="J20" s="14"/>
      <c r="K20" s="12"/>
      <c r="L20" s="13"/>
      <c r="M20" s="14"/>
      <c r="N20" s="5"/>
      <c r="O20" s="5"/>
      <c r="P20" s="12" t="s">
        <v>19</v>
      </c>
      <c r="Q20" s="13"/>
      <c r="R20" s="13"/>
      <c r="S20" s="13"/>
      <c r="T20" s="13"/>
      <c r="U20" s="13"/>
      <c r="V20" s="13"/>
      <c r="W20" s="13"/>
      <c r="X20" s="13"/>
      <c r="Y20" s="14"/>
      <c r="Z20" s="12"/>
      <c r="AA20" s="13"/>
      <c r="AB20" s="14"/>
      <c r="AC20" s="3">
        <f t="shared" si="0"/>
        <v>0</v>
      </c>
      <c r="AD20" s="6"/>
    </row>
    <row r="21" spans="1:30" ht="15">
      <c r="A21" s="12" t="s">
        <v>20</v>
      </c>
      <c r="B21" s="13"/>
      <c r="C21" s="13"/>
      <c r="D21" s="13"/>
      <c r="E21" s="13"/>
      <c r="F21" s="13"/>
      <c r="G21" s="13"/>
      <c r="H21" s="13"/>
      <c r="I21" s="13"/>
      <c r="J21" s="14"/>
      <c r="K21" s="12"/>
      <c r="L21" s="13"/>
      <c r="M21" s="14"/>
      <c r="N21" s="5"/>
      <c r="O21" s="5"/>
      <c r="P21" s="12" t="s">
        <v>20</v>
      </c>
      <c r="Q21" s="13"/>
      <c r="R21" s="13"/>
      <c r="S21" s="13"/>
      <c r="T21" s="13"/>
      <c r="U21" s="13"/>
      <c r="V21" s="13"/>
      <c r="W21" s="13"/>
      <c r="X21" s="13"/>
      <c r="Y21" s="14"/>
      <c r="Z21" s="12"/>
      <c r="AA21" s="13"/>
      <c r="AB21" s="14"/>
      <c r="AC21" s="3">
        <f t="shared" si="0"/>
        <v>0</v>
      </c>
      <c r="AD21" s="6"/>
    </row>
    <row r="22" spans="1:30" ht="15">
      <c r="A22" s="12" t="s">
        <v>21</v>
      </c>
      <c r="B22" s="13"/>
      <c r="C22" s="13"/>
      <c r="D22" s="13"/>
      <c r="E22" s="13"/>
      <c r="F22" s="13"/>
      <c r="G22" s="13"/>
      <c r="H22" s="13"/>
      <c r="I22" s="13"/>
      <c r="J22" s="14"/>
      <c r="K22" s="12">
        <v>135704</v>
      </c>
      <c r="L22" s="13"/>
      <c r="M22" s="14"/>
      <c r="N22" s="5"/>
      <c r="O22" s="5"/>
      <c r="P22" s="12" t="s">
        <v>21</v>
      </c>
      <c r="Q22" s="13"/>
      <c r="R22" s="13"/>
      <c r="S22" s="13"/>
      <c r="T22" s="13"/>
      <c r="U22" s="13"/>
      <c r="V22" s="13"/>
      <c r="W22" s="13"/>
      <c r="X22" s="13"/>
      <c r="Y22" s="14"/>
      <c r="Z22" s="12">
        <v>9986</v>
      </c>
      <c r="AA22" s="13"/>
      <c r="AB22" s="14"/>
      <c r="AC22" s="3">
        <f t="shared" si="0"/>
        <v>145690</v>
      </c>
      <c r="AD22" s="6"/>
    </row>
    <row r="23" spans="1:30" ht="15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4"/>
      <c r="K23" s="12">
        <v>3769331</v>
      </c>
      <c r="L23" s="13"/>
      <c r="M23" s="14"/>
      <c r="N23" s="5"/>
      <c r="O23" s="5"/>
      <c r="P23" s="12" t="s">
        <v>22</v>
      </c>
      <c r="Q23" s="13"/>
      <c r="R23" s="13"/>
      <c r="S23" s="13"/>
      <c r="T23" s="13"/>
      <c r="U23" s="13"/>
      <c r="V23" s="13"/>
      <c r="W23" s="13"/>
      <c r="X23" s="13"/>
      <c r="Y23" s="14"/>
      <c r="Z23" s="12">
        <v>18060</v>
      </c>
      <c r="AA23" s="13"/>
      <c r="AB23" s="14"/>
      <c r="AC23" s="3">
        <f t="shared" si="0"/>
        <v>3787391</v>
      </c>
      <c r="AD23" s="6"/>
    </row>
    <row r="24" spans="1:30" ht="1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/>
      <c r="K24" s="12"/>
      <c r="L24" s="13"/>
      <c r="M24" s="14"/>
      <c r="N24" s="5"/>
      <c r="O24" s="5"/>
      <c r="P24" s="15" t="s">
        <v>24</v>
      </c>
      <c r="Q24" s="16"/>
      <c r="R24" s="16"/>
      <c r="S24" s="16"/>
      <c r="T24" s="16"/>
      <c r="U24" s="16"/>
      <c r="V24" s="16"/>
      <c r="W24" s="16"/>
      <c r="X24" s="16"/>
      <c r="Y24" s="17"/>
      <c r="Z24" s="12"/>
      <c r="AA24" s="13"/>
      <c r="AB24" s="14"/>
      <c r="AC24" s="3">
        <f t="shared" si="0"/>
        <v>0</v>
      </c>
      <c r="AD24" s="6"/>
    </row>
    <row r="25" spans="1:30" ht="15">
      <c r="A25" s="12" t="s">
        <v>19</v>
      </c>
      <c r="B25" s="13"/>
      <c r="C25" s="13"/>
      <c r="D25" s="13"/>
      <c r="E25" s="13"/>
      <c r="F25" s="13"/>
      <c r="G25" s="13"/>
      <c r="H25" s="13"/>
      <c r="I25" s="13"/>
      <c r="J25" s="14"/>
      <c r="K25" s="12"/>
      <c r="L25" s="13"/>
      <c r="M25" s="14"/>
      <c r="N25" s="5"/>
      <c r="O25" s="5"/>
      <c r="P25" s="12" t="s">
        <v>19</v>
      </c>
      <c r="Q25" s="13"/>
      <c r="R25" s="13"/>
      <c r="S25" s="13"/>
      <c r="T25" s="13"/>
      <c r="U25" s="13"/>
      <c r="V25" s="13"/>
      <c r="W25" s="13"/>
      <c r="X25" s="13"/>
      <c r="Y25" s="14"/>
      <c r="Z25" s="12"/>
      <c r="AA25" s="13"/>
      <c r="AB25" s="14"/>
      <c r="AC25" s="3">
        <f t="shared" si="0"/>
        <v>0</v>
      </c>
      <c r="AD25" s="6"/>
    </row>
    <row r="26" spans="1:30" ht="15">
      <c r="A26" s="12" t="s">
        <v>20</v>
      </c>
      <c r="B26" s="13"/>
      <c r="C26" s="13"/>
      <c r="D26" s="13"/>
      <c r="E26" s="13"/>
      <c r="F26" s="13"/>
      <c r="G26" s="13"/>
      <c r="H26" s="13"/>
      <c r="I26" s="13"/>
      <c r="J26" s="14"/>
      <c r="K26" s="12"/>
      <c r="L26" s="13"/>
      <c r="M26" s="14"/>
      <c r="N26" s="5"/>
      <c r="O26" s="5"/>
      <c r="P26" s="12" t="s">
        <v>20</v>
      </c>
      <c r="Q26" s="13"/>
      <c r="R26" s="13"/>
      <c r="S26" s="13"/>
      <c r="T26" s="13"/>
      <c r="U26" s="13"/>
      <c r="V26" s="13"/>
      <c r="W26" s="13"/>
      <c r="X26" s="13"/>
      <c r="Y26" s="14"/>
      <c r="Z26" s="12"/>
      <c r="AA26" s="13"/>
      <c r="AB26" s="14"/>
      <c r="AC26" s="3">
        <f t="shared" si="0"/>
        <v>0</v>
      </c>
      <c r="AD26" s="6"/>
    </row>
    <row r="27" spans="1:31" ht="15">
      <c r="A27" s="12" t="s">
        <v>21</v>
      </c>
      <c r="B27" s="13"/>
      <c r="C27" s="13"/>
      <c r="D27" s="13"/>
      <c r="E27" s="13"/>
      <c r="F27" s="13"/>
      <c r="G27" s="13"/>
      <c r="H27" s="13"/>
      <c r="I27" s="13"/>
      <c r="J27" s="14"/>
      <c r="K27" s="12">
        <v>23695</v>
      </c>
      <c r="L27" s="13"/>
      <c r="M27" s="14"/>
      <c r="N27" s="5"/>
      <c r="O27" s="5"/>
      <c r="P27" s="12" t="s">
        <v>21</v>
      </c>
      <c r="Q27" s="13"/>
      <c r="R27" s="13"/>
      <c r="S27" s="13"/>
      <c r="T27" s="13"/>
      <c r="U27" s="13"/>
      <c r="V27" s="13"/>
      <c r="W27" s="13"/>
      <c r="X27" s="13"/>
      <c r="Y27" s="14"/>
      <c r="Z27" s="12"/>
      <c r="AA27" s="13"/>
      <c r="AB27" s="14"/>
      <c r="AC27" s="3">
        <f t="shared" si="0"/>
        <v>23695</v>
      </c>
      <c r="AD27" s="6"/>
      <c r="AE27" s="3">
        <f>AC22+AC27</f>
        <v>169385</v>
      </c>
    </row>
    <row r="28" spans="1:31" ht="15">
      <c r="A28" s="12" t="s">
        <v>22</v>
      </c>
      <c r="B28" s="13"/>
      <c r="C28" s="13"/>
      <c r="D28" s="13"/>
      <c r="E28" s="13"/>
      <c r="F28" s="13"/>
      <c r="G28" s="13"/>
      <c r="H28" s="13"/>
      <c r="I28" s="13"/>
      <c r="J28" s="14"/>
      <c r="K28" s="12">
        <v>130332</v>
      </c>
      <c r="L28" s="13"/>
      <c r="M28" s="14"/>
      <c r="N28" s="5"/>
      <c r="O28" s="5"/>
      <c r="P28" s="12" t="s">
        <v>22</v>
      </c>
      <c r="Q28" s="13"/>
      <c r="R28" s="13"/>
      <c r="S28" s="13"/>
      <c r="T28" s="13"/>
      <c r="U28" s="13"/>
      <c r="V28" s="13"/>
      <c r="W28" s="13"/>
      <c r="X28" s="13"/>
      <c r="Y28" s="14"/>
      <c r="Z28" s="12"/>
      <c r="AA28" s="13"/>
      <c r="AB28" s="14"/>
      <c r="AC28" s="3">
        <f t="shared" si="0"/>
        <v>130332</v>
      </c>
      <c r="AD28" s="6"/>
      <c r="AE28" s="3">
        <f>AC23+AC28</f>
        <v>3917723</v>
      </c>
    </row>
    <row r="29" spans="1:31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3">
        <f>AE27+AE28</f>
        <v>4087108</v>
      </c>
    </row>
    <row r="30" spans="1:28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</sheetData>
  <mergeCells count="86">
    <mergeCell ref="B2:L4"/>
    <mergeCell ref="Q2:AA4"/>
    <mergeCell ref="E6:K6"/>
    <mergeCell ref="T6:Z6"/>
    <mergeCell ref="A8:J8"/>
    <mergeCell ref="K8:M8"/>
    <mergeCell ref="P8:Y8"/>
    <mergeCell ref="Z8:AB8"/>
    <mergeCell ref="A9:J9"/>
    <mergeCell ref="K9:M9"/>
    <mergeCell ref="P9:Y9"/>
    <mergeCell ref="Z9:AB9"/>
    <mergeCell ref="A10:J10"/>
    <mergeCell ref="K10:M10"/>
    <mergeCell ref="P10:Y10"/>
    <mergeCell ref="Z10:AB10"/>
    <mergeCell ref="A11:J11"/>
    <mergeCell ref="K11:M11"/>
    <mergeCell ref="P11:Y11"/>
    <mergeCell ref="Z11:AB11"/>
    <mergeCell ref="A12:J12"/>
    <mergeCell ref="K12:M12"/>
    <mergeCell ref="P12:Y12"/>
    <mergeCell ref="Z12:AB12"/>
    <mergeCell ref="A13:M13"/>
    <mergeCell ref="P13:AB13"/>
    <mergeCell ref="A14:J14"/>
    <mergeCell ref="K14:M14"/>
    <mergeCell ref="P14:Y14"/>
    <mergeCell ref="Z14:AB14"/>
    <mergeCell ref="A15:J15"/>
    <mergeCell ref="K15:M15"/>
    <mergeCell ref="P15:Y15"/>
    <mergeCell ref="Z15:AB15"/>
    <mergeCell ref="A16:J16"/>
    <mergeCell ref="K16:M16"/>
    <mergeCell ref="P16:Y16"/>
    <mergeCell ref="Z16:AB16"/>
    <mergeCell ref="A17:J17"/>
    <mergeCell ref="K17:M17"/>
    <mergeCell ref="P17:Y17"/>
    <mergeCell ref="Z17:AB17"/>
    <mergeCell ref="A18:J18"/>
    <mergeCell ref="K18:M18"/>
    <mergeCell ref="P18:Y18"/>
    <mergeCell ref="Z18:AB18"/>
    <mergeCell ref="A19:J19"/>
    <mergeCell ref="K19:M19"/>
    <mergeCell ref="P19:Y19"/>
    <mergeCell ref="Z19:AB19"/>
    <mergeCell ref="A20:J20"/>
    <mergeCell ref="K20:M20"/>
    <mergeCell ref="P20:Y20"/>
    <mergeCell ref="Z20:AB20"/>
    <mergeCell ref="A21:J21"/>
    <mergeCell ref="K21:M21"/>
    <mergeCell ref="P21:Y21"/>
    <mergeCell ref="Z21:AB21"/>
    <mergeCell ref="A22:J22"/>
    <mergeCell ref="K22:M22"/>
    <mergeCell ref="P22:Y22"/>
    <mergeCell ref="Z22:AB22"/>
    <mergeCell ref="A23:J23"/>
    <mergeCell ref="K23:M23"/>
    <mergeCell ref="P23:Y23"/>
    <mergeCell ref="Z23:AB23"/>
    <mergeCell ref="A24:J24"/>
    <mergeCell ref="K24:M24"/>
    <mergeCell ref="P24:Y24"/>
    <mergeCell ref="Z24:AB24"/>
    <mergeCell ref="A25:J25"/>
    <mergeCell ref="K25:M25"/>
    <mergeCell ref="P25:Y25"/>
    <mergeCell ref="Z25:AB25"/>
    <mergeCell ref="A26:J26"/>
    <mergeCell ref="K26:M26"/>
    <mergeCell ref="P26:Y26"/>
    <mergeCell ref="Z26:AB26"/>
    <mergeCell ref="A27:J27"/>
    <mergeCell ref="K27:M27"/>
    <mergeCell ref="P27:Y27"/>
    <mergeCell ref="Z27:AB27"/>
    <mergeCell ref="A28:J28"/>
    <mergeCell ref="K28:M28"/>
    <mergeCell ref="P28:Y28"/>
    <mergeCell ref="Z28:A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2019-01-14T06:59:32Z</dcterms:modified>
  <cp:category/>
  <cp:version/>
  <cp:contentType/>
  <cp:contentStatus/>
</cp:coreProperties>
</file>